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8800" windowHeight="13020" tabRatio="788" activeTab="9"/>
  </bookViews>
  <sheets>
    <sheet name="MARZO 2018" sheetId="32" r:id="rId1"/>
    <sheet name="APRILE 2018" sheetId="33" r:id="rId2"/>
    <sheet name="MAGGIO 2018" sheetId="34" r:id="rId3"/>
    <sheet name="GIUGNO 2018" sheetId="35" r:id="rId4"/>
    <sheet name="LUGLIO 2018" sheetId="36" r:id="rId5"/>
    <sheet name="AGOSTO 2018" sheetId="37" r:id="rId6"/>
    <sheet name="SETTEMBRE 2018" sheetId="38" r:id="rId7"/>
    <sheet name="OTTOBRE 2018" sheetId="39" r:id="rId8"/>
    <sheet name="NOVEMBRE 2018" sheetId="40" r:id="rId9"/>
    <sheet name="DICEMBRE 2018" sheetId="41" r:id="rId10"/>
    <sheet name="anno 2018" sheetId="17" r:id="rId11"/>
  </sheets>
  <definedNames>
    <definedName name="_xlnm.Print_Area" localSheetId="0">'MARZO 2018'!$A$1:$G$31</definedName>
  </definedNames>
  <calcPr calcId="181029"/>
</workbook>
</file>

<file path=xl/calcChain.xml><?xml version="1.0" encoding="utf-8"?>
<calcChain xmlns="http://schemas.openxmlformats.org/spreadsheetml/2006/main">
  <c r="C26" i="41"/>
  <c r="C25"/>
  <c r="C33" s="1"/>
  <c r="I21"/>
  <c r="G19"/>
  <c r="I19" s="1"/>
  <c r="G18"/>
  <c r="I18" s="1"/>
  <c r="G16"/>
  <c r="I16" s="1"/>
  <c r="I15"/>
  <c r="G14"/>
  <c r="I14" s="1"/>
  <c r="G13"/>
  <c r="I13" s="1"/>
  <c r="I12"/>
  <c r="I11"/>
  <c r="G10"/>
  <c r="I10" s="1"/>
  <c r="I9"/>
  <c r="G8"/>
  <c r="I8" s="1"/>
  <c r="G7"/>
  <c r="I7" s="1"/>
  <c r="G6"/>
  <c r="C35" l="1"/>
  <c r="C37" s="1"/>
  <c r="C27"/>
  <c r="I6"/>
  <c r="H33" s="1"/>
  <c r="H25"/>
  <c r="H27" s="1"/>
  <c r="H13" s="1"/>
  <c r="H21" i="40"/>
  <c r="H6"/>
  <c r="I21"/>
  <c r="I14"/>
  <c r="H17"/>
  <c r="I17"/>
  <c r="G17"/>
  <c r="C26"/>
  <c r="H18" i="41" l="1"/>
  <c r="H14"/>
  <c r="H12"/>
  <c r="H15"/>
  <c r="H11"/>
  <c r="H35"/>
  <c r="H37" s="1"/>
  <c r="H21"/>
  <c r="H9"/>
  <c r="H10"/>
  <c r="H7"/>
  <c r="H6"/>
  <c r="H19"/>
  <c r="H16"/>
  <c r="H8"/>
  <c r="C25" i="40"/>
  <c r="C33" s="1"/>
  <c r="I22"/>
  <c r="G20"/>
  <c r="I20" s="1"/>
  <c r="G19"/>
  <c r="I19" s="1"/>
  <c r="I16"/>
  <c r="G15"/>
  <c r="I15" s="1"/>
  <c r="G13"/>
  <c r="I13" s="1"/>
  <c r="I12"/>
  <c r="I11"/>
  <c r="G10"/>
  <c r="I10" s="1"/>
  <c r="I9"/>
  <c r="G8"/>
  <c r="I8" s="1"/>
  <c r="G7"/>
  <c r="I7" s="1"/>
  <c r="G6"/>
  <c r="I6" s="1"/>
  <c r="H33" s="1"/>
  <c r="C35" l="1"/>
  <c r="C37" s="1"/>
  <c r="H25"/>
  <c r="H27" s="1"/>
  <c r="C27"/>
  <c r="J18" i="38"/>
  <c r="J17"/>
  <c r="H35" i="40" l="1"/>
  <c r="H37" s="1"/>
  <c r="H11"/>
  <c r="H16"/>
  <c r="H14"/>
  <c r="H9"/>
  <c r="H12"/>
  <c r="H10"/>
  <c r="H7"/>
  <c r="H15"/>
  <c r="H20"/>
  <c r="H8"/>
  <c r="H22"/>
  <c r="H13"/>
  <c r="H19"/>
  <c r="D26" i="39"/>
  <c r="D25"/>
  <c r="D33" s="1"/>
  <c r="H21"/>
  <c r="H19"/>
  <c r="J19" s="1"/>
  <c r="H18"/>
  <c r="J18" s="1"/>
  <c r="H17"/>
  <c r="J17" s="1"/>
  <c r="J16"/>
  <c r="H15"/>
  <c r="J15" s="1"/>
  <c r="J13"/>
  <c r="H13"/>
  <c r="J12"/>
  <c r="J11"/>
  <c r="H10"/>
  <c r="J10" s="1"/>
  <c r="J9"/>
  <c r="H8"/>
  <c r="I8" s="1"/>
  <c r="H7"/>
  <c r="J7" s="1"/>
  <c r="H6"/>
  <c r="I25" s="1"/>
  <c r="I27" s="1"/>
  <c r="J8" l="1"/>
  <c r="D27"/>
  <c r="I18"/>
  <c r="I15"/>
  <c r="I13"/>
  <c r="I14"/>
  <c r="I17"/>
  <c r="I10"/>
  <c r="I35"/>
  <c r="I37" s="1"/>
  <c r="I11"/>
  <c r="I16"/>
  <c r="I9"/>
  <c r="I12"/>
  <c r="I7"/>
  <c r="I21"/>
  <c r="I6"/>
  <c r="D35"/>
  <c r="D37" s="1"/>
  <c r="J6"/>
  <c r="I33" s="1"/>
  <c r="I19"/>
  <c r="J21"/>
  <c r="D27" i="38"/>
  <c r="D26"/>
  <c r="D34" s="1"/>
  <c r="H23"/>
  <c r="J23" s="1"/>
  <c r="J22"/>
  <c r="H21"/>
  <c r="J21" s="1"/>
  <c r="H20"/>
  <c r="J19"/>
  <c r="J16"/>
  <c r="H15"/>
  <c r="J15" s="1"/>
  <c r="H13"/>
  <c r="J13" s="1"/>
  <c r="J12"/>
  <c r="J11"/>
  <c r="H10"/>
  <c r="J10" s="1"/>
  <c r="J9"/>
  <c r="H8"/>
  <c r="J8" s="1"/>
  <c r="H7"/>
  <c r="J7" s="1"/>
  <c r="H6"/>
  <c r="J6" s="1"/>
  <c r="I34" s="1"/>
  <c r="D36" l="1"/>
  <c r="D38" s="1"/>
  <c r="J20"/>
  <c r="I26"/>
  <c r="I28" s="1"/>
  <c r="D28"/>
  <c r="J18" i="35"/>
  <c r="H18" i="37"/>
  <c r="J18" s="1"/>
  <c r="I14" i="38" l="1"/>
  <c r="I6"/>
  <c r="I7"/>
  <c r="I20"/>
  <c r="I23"/>
  <c r="I8"/>
  <c r="I16"/>
  <c r="I22"/>
  <c r="I19"/>
  <c r="I13"/>
  <c r="I12"/>
  <c r="I11"/>
  <c r="I21"/>
  <c r="I10"/>
  <c r="I15"/>
  <c r="I9"/>
  <c r="I36"/>
  <c r="I38" s="1"/>
  <c r="D28" i="37"/>
  <c r="D27"/>
  <c r="D35" s="1"/>
  <c r="H24"/>
  <c r="J24" s="1"/>
  <c r="H23"/>
  <c r="J23" s="1"/>
  <c r="J21"/>
  <c r="H20"/>
  <c r="J20" s="1"/>
  <c r="H19"/>
  <c r="J19" s="1"/>
  <c r="H17"/>
  <c r="J17" s="1"/>
  <c r="J16"/>
  <c r="H15"/>
  <c r="J15" s="1"/>
  <c r="H13"/>
  <c r="J13" s="1"/>
  <c r="J12"/>
  <c r="J11"/>
  <c r="H10"/>
  <c r="J10" s="1"/>
  <c r="J9"/>
  <c r="H8"/>
  <c r="J8" s="1"/>
  <c r="H7"/>
  <c r="J7" s="1"/>
  <c r="H6"/>
  <c r="I27" s="1"/>
  <c r="I29" s="1"/>
  <c r="I18" s="1"/>
  <c r="H22" l="1"/>
  <c r="J22" s="1"/>
  <c r="J6"/>
  <c r="I35" s="1"/>
  <c r="D37"/>
  <c r="D39" s="1"/>
  <c r="I15"/>
  <c r="I19"/>
  <c r="I37"/>
  <c r="I39" s="1"/>
  <c r="I12"/>
  <c r="I16"/>
  <c r="I11"/>
  <c r="I21"/>
  <c r="I17"/>
  <c r="I14"/>
  <c r="I9"/>
  <c r="I6"/>
  <c r="I7"/>
  <c r="I10"/>
  <c r="I24"/>
  <c r="I8"/>
  <c r="I13"/>
  <c r="I20"/>
  <c r="I23"/>
  <c r="D29"/>
  <c r="D28" i="36"/>
  <c r="D27"/>
  <c r="D35" s="1"/>
  <c r="H24"/>
  <c r="H23"/>
  <c r="J23" s="1"/>
  <c r="H22"/>
  <c r="J22" s="1"/>
  <c r="J21"/>
  <c r="H20"/>
  <c r="J20" s="1"/>
  <c r="H19"/>
  <c r="J19" s="1"/>
  <c r="H18"/>
  <c r="J18" s="1"/>
  <c r="J17"/>
  <c r="H16"/>
  <c r="J16" s="1"/>
  <c r="H13"/>
  <c r="J13" s="1"/>
  <c r="J12"/>
  <c r="J11"/>
  <c r="H10"/>
  <c r="J10" s="1"/>
  <c r="J9"/>
  <c r="H8"/>
  <c r="J8" s="1"/>
  <c r="H7"/>
  <c r="J7" s="1"/>
  <c r="H6"/>
  <c r="J6" s="1"/>
  <c r="I35" s="1"/>
  <c r="I22" i="37" l="1"/>
  <c r="D37" i="36"/>
  <c r="D39" s="1"/>
  <c r="I27"/>
  <c r="I29" s="1"/>
  <c r="J24"/>
  <c r="D29"/>
  <c r="H22" i="35"/>
  <c r="J22" s="1"/>
  <c r="D28"/>
  <c r="D27"/>
  <c r="H24"/>
  <c r="J24" s="1"/>
  <c r="H23"/>
  <c r="J23" s="1"/>
  <c r="J21"/>
  <c r="H20"/>
  <c r="J20" s="1"/>
  <c r="H19"/>
  <c r="J19" s="1"/>
  <c r="H17"/>
  <c r="J17" s="1"/>
  <c r="J16"/>
  <c r="H15"/>
  <c r="J15" s="1"/>
  <c r="H13"/>
  <c r="J13" s="1"/>
  <c r="J12"/>
  <c r="J11"/>
  <c r="H10"/>
  <c r="J10" s="1"/>
  <c r="J9"/>
  <c r="H8"/>
  <c r="J8" s="1"/>
  <c r="H7"/>
  <c r="J7" s="1"/>
  <c r="H6"/>
  <c r="I27" s="1"/>
  <c r="I29" s="1"/>
  <c r="I18" s="1"/>
  <c r="I19" i="36" l="1"/>
  <c r="I15"/>
  <c r="I6"/>
  <c r="I24"/>
  <c r="I8"/>
  <c r="I23"/>
  <c r="I22"/>
  <c r="I13"/>
  <c r="I20"/>
  <c r="I14"/>
  <c r="I9"/>
  <c r="I21"/>
  <c r="I18"/>
  <c r="I12"/>
  <c r="I10"/>
  <c r="I7"/>
  <c r="I37"/>
  <c r="I39" s="1"/>
  <c r="I11"/>
  <c r="I17"/>
  <c r="I16"/>
  <c r="D37" i="35"/>
  <c r="D39" s="1"/>
  <c r="D35"/>
  <c r="I14"/>
  <c r="D29"/>
  <c r="J6"/>
  <c r="I35" s="1"/>
  <c r="H18" i="34"/>
  <c r="J18" s="1"/>
  <c r="I37" i="35" l="1"/>
  <c r="I39" s="1"/>
  <c r="I11"/>
  <c r="I9"/>
  <c r="I16"/>
  <c r="I12"/>
  <c r="I24"/>
  <c r="I20"/>
  <c r="I13"/>
  <c r="I8"/>
  <c r="I15"/>
  <c r="I19"/>
  <c r="I17"/>
  <c r="I23"/>
  <c r="I22"/>
  <c r="I7"/>
  <c r="I21"/>
  <c r="I10"/>
  <c r="I6"/>
  <c r="H19" i="34"/>
  <c r="H20"/>
  <c r="J20" s="1"/>
  <c r="H17"/>
  <c r="J19" l="1"/>
  <c r="J17"/>
  <c r="J15"/>
  <c r="D28"/>
  <c r="D27"/>
  <c r="H24"/>
  <c r="J24" s="1"/>
  <c r="H23"/>
  <c r="J23" s="1"/>
  <c r="H22"/>
  <c r="J22" s="1"/>
  <c r="H21"/>
  <c r="J21" s="1"/>
  <c r="H16"/>
  <c r="J16" s="1"/>
  <c r="H14"/>
  <c r="J14" s="1"/>
  <c r="H13"/>
  <c r="J13" s="1"/>
  <c r="J12"/>
  <c r="J11"/>
  <c r="H10"/>
  <c r="J10" s="1"/>
  <c r="J9"/>
  <c r="H8"/>
  <c r="J8" s="1"/>
  <c r="H7"/>
  <c r="H6"/>
  <c r="I27" s="1"/>
  <c r="I28" l="1"/>
  <c r="I29" s="1"/>
  <c r="D29"/>
  <c r="D35"/>
  <c r="D37"/>
  <c r="J7"/>
  <c r="J6"/>
  <c r="I35" s="1"/>
  <c r="H15" i="33"/>
  <c r="H14"/>
  <c r="H13"/>
  <c r="H10"/>
  <c r="H8"/>
  <c r="H7"/>
  <c r="H6"/>
  <c r="H16"/>
  <c r="H17"/>
  <c r="H18"/>
  <c r="H19"/>
  <c r="I18" i="34" l="1"/>
  <c r="I20"/>
  <c r="I16"/>
  <c r="I19"/>
  <c r="I17"/>
  <c r="I14"/>
  <c r="I13"/>
  <c r="I9"/>
  <c r="I8"/>
  <c r="I12"/>
  <c r="I11"/>
  <c r="I22"/>
  <c r="I24"/>
  <c r="I15"/>
  <c r="I6"/>
  <c r="I21"/>
  <c r="I37"/>
  <c r="I39" s="1"/>
  <c r="I7"/>
  <c r="I23"/>
  <c r="I10"/>
  <c r="D39"/>
  <c r="D24" i="33"/>
  <c r="J14"/>
  <c r="D23"/>
  <c r="H20"/>
  <c r="J20" s="1"/>
  <c r="J19"/>
  <c r="J18"/>
  <c r="J17"/>
  <c r="J16"/>
  <c r="J15"/>
  <c r="J13"/>
  <c r="J12"/>
  <c r="J11"/>
  <c r="J10"/>
  <c r="J9"/>
  <c r="J8"/>
  <c r="D25" l="1"/>
  <c r="I23"/>
  <c r="J6"/>
  <c r="I31" s="1"/>
  <c r="I24"/>
  <c r="J7"/>
  <c r="I32" s="1"/>
  <c r="D32" s="1"/>
  <c r="D31"/>
  <c r="D33"/>
  <c r="D17" i="32"/>
  <c r="I25" i="33" l="1"/>
  <c r="I16" s="1"/>
  <c r="D35"/>
  <c r="I15" l="1"/>
  <c r="I14"/>
  <c r="I19"/>
  <c r="I10"/>
  <c r="I6"/>
  <c r="I33"/>
  <c r="I35" s="1"/>
  <c r="I17"/>
  <c r="I12"/>
  <c r="I7"/>
  <c r="I11"/>
  <c r="I9"/>
  <c r="I18"/>
  <c r="I8"/>
  <c r="I20"/>
  <c r="I13"/>
  <c r="H13" i="32"/>
  <c r="J13" s="1"/>
  <c r="D16" l="1"/>
  <c r="H12"/>
  <c r="J12" s="1"/>
  <c r="H11"/>
  <c r="J11" s="1"/>
  <c r="H10"/>
  <c r="J10" s="1"/>
  <c r="H8"/>
  <c r="H7"/>
  <c r="H6"/>
  <c r="I16" s="1"/>
  <c r="I17" l="1"/>
  <c r="I18" s="1"/>
  <c r="I9" s="1"/>
  <c r="D26"/>
  <c r="J7"/>
  <c r="J6"/>
  <c r="I24" s="1"/>
  <c r="J8"/>
  <c r="D18"/>
  <c r="D24"/>
  <c r="D28" l="1"/>
  <c r="I13"/>
  <c r="I12"/>
  <c r="I6"/>
  <c r="I26"/>
  <c r="I8"/>
  <c r="I11" s="1"/>
  <c r="I7"/>
  <c r="I10"/>
  <c r="I28" l="1"/>
  <c r="B14" i="17" l="1"/>
  <c r="D14"/>
  <c r="C14" l="1"/>
  <c r="E14" s="1"/>
</calcChain>
</file>

<file path=xl/sharedStrings.xml><?xml version="1.0" encoding="utf-8"?>
<sst xmlns="http://schemas.openxmlformats.org/spreadsheetml/2006/main" count="977" uniqueCount="106">
  <si>
    <t>% merceologica</t>
  </si>
  <si>
    <t>Ton</t>
  </si>
  <si>
    <t>Tipologia rifiuti</t>
  </si>
  <si>
    <t>Codice CER</t>
  </si>
  <si>
    <t>DICEMBRE</t>
  </si>
  <si>
    <t>Destinazione</t>
  </si>
  <si>
    <t>Modalità raccolta</t>
  </si>
  <si>
    <t>Trattamento</t>
  </si>
  <si>
    <t>R.U. Ind.</t>
  </si>
  <si>
    <t>R.U. Diff.</t>
  </si>
  <si>
    <t>Tot. R.U.</t>
  </si>
  <si>
    <t>% RD</t>
  </si>
  <si>
    <t xml:space="preserve">Tot Kg </t>
  </si>
  <si>
    <t xml:space="preserve">Ton </t>
  </si>
  <si>
    <t>Tot Ton</t>
  </si>
  <si>
    <t>Kg</t>
  </si>
  <si>
    <t xml:space="preserve">MARZO 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</si>
  <si>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</si>
  <si>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</si>
  <si>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</si>
  <si>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</si>
  <si>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</si>
  <si>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</si>
  <si>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</si>
  <si>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</si>
  <si>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 xml:space="preserve"> % RD</t>
  </si>
  <si>
    <t xml:space="preserve">TOTALE </t>
  </si>
  <si>
    <t xml:space="preserve">R.U. Ind. Kg </t>
  </si>
  <si>
    <t>Tot. R.U. Kg</t>
  </si>
  <si>
    <t>CALCOLO RD CON METODO STANDARDIZZATO REGIONE LAZIO</t>
  </si>
  <si>
    <t xml:space="preserve">R.U. Diff. </t>
  </si>
  <si>
    <r>
      <t xml:space="preserve">R.U. Diff. </t>
    </r>
    <r>
      <rPr>
        <sz val="11"/>
        <color theme="1"/>
        <rFont val="Calibri"/>
        <family val="2"/>
        <scheme val="minor"/>
      </rPr>
      <t xml:space="preserve"> Kg </t>
    </r>
  </si>
  <si>
    <t>Espressi in Kg</t>
  </si>
  <si>
    <t>Calcolo  percentuale differenziata Regione Lazio DGR 501 del 04/08/2016</t>
  </si>
  <si>
    <t>ANNO 2018</t>
  </si>
  <si>
    <t>Dati quantitativi mensili rifiuti urbani 3-2018</t>
  </si>
  <si>
    <t>Dati quantitativi mensili rifiuti urbani 4-2018</t>
  </si>
  <si>
    <t>COMUNE DI BRACCIANO (ROMA)</t>
  </si>
  <si>
    <t>Quant. Espressa in Kg</t>
  </si>
  <si>
    <t>Rifiuti urbani non differenziati</t>
  </si>
  <si>
    <t>20.03.01</t>
  </si>
  <si>
    <t>Residui della pulizia stradale</t>
  </si>
  <si>
    <t>20.03.03</t>
  </si>
  <si>
    <t>Imballaggi in plastica</t>
  </si>
  <si>
    <t>15.01.02</t>
  </si>
  <si>
    <t>Carta e Cartone</t>
  </si>
  <si>
    <t>20.01.01</t>
  </si>
  <si>
    <t>Rifiuti ingombranti</t>
  </si>
  <si>
    <t>20.03.07</t>
  </si>
  <si>
    <t xml:space="preserve">Imballaggi in vetro </t>
  </si>
  <si>
    <t>Legno diverso di quello cui alla voce 200137</t>
  </si>
  <si>
    <t>Ecologia Viiterbo srl</t>
  </si>
  <si>
    <t xml:space="preserve">porta a porta </t>
  </si>
  <si>
    <t>R13</t>
  </si>
  <si>
    <t>A.V.R. spa</t>
  </si>
  <si>
    <t>Consorzio Pellicano</t>
  </si>
  <si>
    <t>raccolta stradale</t>
  </si>
  <si>
    <t>conferimento presso isola ecologica</t>
  </si>
  <si>
    <t>Rifiuti biodegradabili di cucine e mense (massimi)</t>
  </si>
  <si>
    <t xml:space="preserve">Fertitalia srl </t>
  </si>
  <si>
    <t xml:space="preserve">Plastica </t>
  </si>
  <si>
    <t xml:space="preserve">Sfalci e potature -  rifiuto biodegradabile </t>
  </si>
  <si>
    <t>R3</t>
  </si>
  <si>
    <t>Dati quantitativi mensili rifiuti urbani 5-2018</t>
  </si>
  <si>
    <t>Olii e grassi diversi di quelli di cui alla voce 20.01.25</t>
  </si>
  <si>
    <t xml:space="preserve">Nieco spa </t>
  </si>
  <si>
    <t>Apparecchiature fuori uso contenenti clorofluorocarburi</t>
  </si>
  <si>
    <t>App. elettr. Elettr. Fuori uso diversi da 20.01.21,20.01.23,20.01.35</t>
  </si>
  <si>
    <t>Batterie ed accumulatori, diversi da quelli di cui alla voce 20.01.33</t>
  </si>
  <si>
    <t>app. elet.  elettron. f/uso, div. da 20 01 21 e 20 01 23, conten. comp</t>
  </si>
  <si>
    <t>Dati quantitativi mensili rifiuti urbani 6-2018</t>
  </si>
  <si>
    <t>15.01.04</t>
  </si>
  <si>
    <t>Imballaggi in Metallo</t>
  </si>
  <si>
    <t xml:space="preserve"> </t>
  </si>
  <si>
    <t>Dati quantitativi mensili rifiuti urbani 7-2018</t>
  </si>
  <si>
    <t>GE.SER. Srl</t>
  </si>
  <si>
    <t xml:space="preserve"> Miscugli e scorie di cemento….. Diversi di quelli di cui al 17.01.06</t>
  </si>
  <si>
    <t>Metalli</t>
  </si>
  <si>
    <t>Dati quantitativi mensili rifiuti urbani 8-2018</t>
  </si>
  <si>
    <t xml:space="preserve">Olii e grassi commestibili </t>
  </si>
  <si>
    <t>Gesmal srl</t>
  </si>
  <si>
    <t>\</t>
  </si>
  <si>
    <t xml:space="preserve">I.T.E.C. srl </t>
  </si>
  <si>
    <t xml:space="preserve"> Sirmet srl </t>
  </si>
  <si>
    <t xml:space="preserve">Vallone srl </t>
  </si>
  <si>
    <t>Vallone srl</t>
  </si>
  <si>
    <t>I.T.E.C. srl</t>
  </si>
  <si>
    <t xml:space="preserve">Sirmet srl </t>
  </si>
  <si>
    <t>17.01.07</t>
  </si>
  <si>
    <t>SIECO srl</t>
  </si>
  <si>
    <t>Dati quantitativi mensili rifiuti urbani 10-2018</t>
  </si>
  <si>
    <t>Medicinali diversi di quelli da cui alla voce 20.01.31</t>
  </si>
  <si>
    <t>20.01.32</t>
  </si>
  <si>
    <t>Tubi fluorescenti ed altri rifiuti contenenti mercurio</t>
  </si>
  <si>
    <t>20.01.21</t>
  </si>
  <si>
    <t>Nike srl</t>
  </si>
  <si>
    <t>Olii e grassi commestibili</t>
  </si>
  <si>
    <t>20.01.25</t>
  </si>
  <si>
    <t>20.01.36</t>
  </si>
  <si>
    <t>Sirmet srl</t>
  </si>
  <si>
    <t>Dati quantitativi mensili rifiuti urbani 09-2018</t>
  </si>
  <si>
    <t>Dati quantitativi mensili rifiuti urbani 11-2018</t>
  </si>
  <si>
    <t xml:space="preserve">I.T.E.C. </t>
  </si>
  <si>
    <t>Dati quantitativi mensili rifiuti urbani 12-2018</t>
  </si>
  <si>
    <t>Oli e grassi commestibili</t>
  </si>
  <si>
    <t>Ecotirrena</t>
  </si>
</sst>
</file>

<file path=xl/styles.xml><?xml version="1.0" encoding="utf-8"?>
<styleSheet xmlns="http://schemas.openxmlformats.org/spreadsheetml/2006/main">
  <numFmts count="2">
    <numFmt numFmtId="164" formatCode="#,##0.000"/>
    <numFmt numFmtId="165" formatCode="0.000"/>
  </numFmts>
  <fonts count="1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Times New Roman"/>
      <family val="1"/>
    </font>
    <font>
      <b/>
      <sz val="11"/>
      <name val="Times New Roman"/>
      <family val="1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FFFC1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17">
    <xf numFmtId="0" fontId="0" fillId="0" borderId="0" xfId="0"/>
    <xf numFmtId="0" fontId="9" fillId="0" borderId="1" xfId="0" applyFont="1" applyBorder="1"/>
    <xf numFmtId="0" fontId="9" fillId="0" borderId="0" xfId="0" applyFont="1"/>
    <xf numFmtId="0" fontId="9" fillId="2" borderId="0" xfId="0" applyFont="1" applyFill="1"/>
    <xf numFmtId="0" fontId="9" fillId="4" borderId="0" xfId="0" applyFont="1" applyFill="1"/>
    <xf numFmtId="0" fontId="8" fillId="4" borderId="1" xfId="0" applyFont="1" applyFill="1" applyBorder="1"/>
    <xf numFmtId="0" fontId="0" fillId="4" borderId="1" xfId="0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/>
    </xf>
    <xf numFmtId="0" fontId="0" fillId="3" borderId="0" xfId="0" applyFill="1"/>
    <xf numFmtId="0" fontId="5" fillId="3" borderId="0" xfId="0" applyFont="1" applyFill="1" applyAlignment="1">
      <alignment vertical="center" wrapText="1"/>
    </xf>
    <xf numFmtId="0" fontId="2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" fillId="3" borderId="0" xfId="0" applyFont="1" applyFill="1" applyBorder="1" applyAlignment="1"/>
    <xf numFmtId="4" fontId="1" fillId="3" borderId="0" xfId="0" applyNumberFormat="1" applyFont="1" applyFill="1" applyBorder="1" applyAlignment="1">
      <alignment horizontal="center"/>
    </xf>
    <xf numFmtId="0" fontId="0" fillId="3" borderId="0" xfId="0" applyFill="1" applyBorder="1" applyAlignment="1">
      <alignment horizontal="center" vertical="center"/>
    </xf>
    <xf numFmtId="0" fontId="5" fillId="3" borderId="0" xfId="0" applyFont="1" applyFill="1" applyBorder="1" applyAlignment="1">
      <alignment vertical="center" wrapText="1"/>
    </xf>
    <xf numFmtId="0" fontId="1" fillId="3" borderId="0" xfId="0" applyFont="1" applyFill="1" applyAlignment="1">
      <alignment vertical="center"/>
    </xf>
    <xf numFmtId="0" fontId="0" fillId="3" borderId="0" xfId="0" applyFill="1" applyAlignment="1"/>
    <xf numFmtId="0" fontId="0" fillId="3" borderId="0" xfId="0" applyFont="1" applyFill="1" applyBorder="1" applyAlignment="1">
      <alignment horizontal="left" vertical="center"/>
    </xf>
    <xf numFmtId="21" fontId="0" fillId="3" borderId="0" xfId="0" applyNumberFormat="1" applyFill="1" applyBorder="1" applyAlignment="1">
      <alignment horizontal="center" vertical="center"/>
    </xf>
    <xf numFmtId="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 wrapText="1"/>
    </xf>
    <xf numFmtId="0" fontId="0" fillId="3" borderId="0" xfId="0" applyFill="1" applyBorder="1"/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21" fontId="0" fillId="3" borderId="13" xfId="0" applyNumberFormat="1" applyFill="1" applyBorder="1" applyAlignment="1">
      <alignment horizontal="center" vertical="center"/>
    </xf>
    <xf numFmtId="21" fontId="0" fillId="3" borderId="14" xfId="0" applyNumberFormat="1" applyFill="1" applyBorder="1" applyAlignment="1">
      <alignment horizontal="center" vertical="center"/>
    </xf>
    <xf numFmtId="17" fontId="1" fillId="3" borderId="5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4" fontId="0" fillId="3" borderId="13" xfId="0" applyNumberForma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right" wrapText="1"/>
    </xf>
    <xf numFmtId="21" fontId="0" fillId="3" borderId="21" xfId="0" applyNumberFormat="1" applyFill="1" applyBorder="1" applyAlignment="1">
      <alignment horizontal="center"/>
    </xf>
    <xf numFmtId="0" fontId="1" fillId="3" borderId="9" xfId="0" applyFont="1" applyFill="1" applyBorder="1" applyAlignment="1">
      <alignment horizontal="right"/>
    </xf>
    <xf numFmtId="0" fontId="1" fillId="3" borderId="22" xfId="0" applyFont="1" applyFill="1" applyBorder="1" applyAlignment="1">
      <alignment horizontal="right"/>
    </xf>
    <xf numFmtId="4" fontId="0" fillId="3" borderId="23" xfId="0" applyNumberFormat="1" applyFill="1" applyBorder="1" applyAlignment="1">
      <alignment horizontal="center"/>
    </xf>
    <xf numFmtId="4" fontId="0" fillId="3" borderId="13" xfId="0" applyNumberFormat="1" applyFill="1" applyBorder="1" applyAlignment="1">
      <alignment horizontal="center"/>
    </xf>
    <xf numFmtId="4" fontId="0" fillId="3" borderId="16" xfId="0" applyNumberFormat="1" applyFill="1" applyBorder="1" applyAlignment="1">
      <alignment horizontal="center"/>
    </xf>
    <xf numFmtId="0" fontId="0" fillId="3" borderId="8" xfId="0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4" fontId="0" fillId="3" borderId="16" xfId="0" applyNumberForma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right" vertical="center"/>
    </xf>
    <xf numFmtId="4" fontId="6" fillId="3" borderId="4" xfId="0" applyNumberFormat="1" applyFont="1" applyFill="1" applyBorder="1" applyAlignment="1">
      <alignment horizontal="center" vertical="center"/>
    </xf>
    <xf numFmtId="0" fontId="0" fillId="3" borderId="21" xfId="0" applyFill="1" applyBorder="1" applyAlignment="1">
      <alignment horizontal="center"/>
    </xf>
    <xf numFmtId="0" fontId="0" fillId="3" borderId="23" xfId="0" applyFill="1" applyBorder="1" applyAlignment="1">
      <alignment horizontal="center"/>
    </xf>
    <xf numFmtId="165" fontId="0" fillId="3" borderId="13" xfId="0" applyNumberFormat="1" applyFill="1" applyBorder="1" applyAlignment="1">
      <alignment horizontal="center"/>
    </xf>
    <xf numFmtId="164" fontId="0" fillId="3" borderId="13" xfId="0" applyNumberFormat="1" applyFill="1" applyBorder="1" applyAlignment="1">
      <alignment horizontal="center"/>
    </xf>
    <xf numFmtId="164" fontId="0" fillId="3" borderId="16" xfId="0" applyNumberFormat="1" applyFill="1" applyBorder="1" applyAlignment="1">
      <alignment horizontal="center"/>
    </xf>
    <xf numFmtId="0" fontId="1" fillId="3" borderId="12" xfId="0" applyFont="1" applyFill="1" applyBorder="1" applyAlignment="1">
      <alignment horizontal="right"/>
    </xf>
    <xf numFmtId="0" fontId="1" fillId="3" borderId="13" xfId="0" applyFont="1" applyFill="1" applyBorder="1" applyAlignment="1">
      <alignment horizontal="right" vertical="center" wrapText="1"/>
    </xf>
    <xf numFmtId="0" fontId="1" fillId="3" borderId="16" xfId="0" applyFont="1" applyFill="1" applyBorder="1" applyAlignment="1">
      <alignment horizontal="right"/>
    </xf>
    <xf numFmtId="164" fontId="0" fillId="3" borderId="12" xfId="0" applyNumberFormat="1" applyFill="1" applyBorder="1" applyAlignment="1">
      <alignment horizontal="center" vertical="center"/>
    </xf>
    <xf numFmtId="164" fontId="0" fillId="3" borderId="13" xfId="0" applyNumberFormat="1" applyFill="1" applyBorder="1" applyAlignment="1">
      <alignment horizontal="center" vertical="center"/>
    </xf>
    <xf numFmtId="164" fontId="0" fillId="3" borderId="16" xfId="0" applyNumberForma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/>
    </xf>
    <xf numFmtId="0" fontId="0" fillId="3" borderId="14" xfId="0" applyNumberFormat="1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4" fontId="9" fillId="0" borderId="1" xfId="0" applyNumberFormat="1" applyFont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4" fontId="0" fillId="3" borderId="23" xfId="0" applyNumberFormat="1" applyFill="1" applyBorder="1" applyAlignment="1">
      <alignment horizontal="center" vertical="center"/>
    </xf>
    <xf numFmtId="4" fontId="0" fillId="3" borderId="15" xfId="0" applyNumberFormat="1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3" borderId="13" xfId="0" applyFont="1" applyFill="1" applyBorder="1" applyAlignment="1">
      <alignment horizontal="center" vertical="center"/>
    </xf>
    <xf numFmtId="0" fontId="0" fillId="3" borderId="11" xfId="0" applyFont="1" applyFill="1" applyBorder="1" applyAlignment="1">
      <alignment horizontal="center" vertical="center"/>
    </xf>
    <xf numFmtId="0" fontId="0" fillId="3" borderId="14" xfId="0" applyFont="1" applyFill="1" applyBorder="1" applyAlignment="1">
      <alignment horizontal="center" vertical="center"/>
    </xf>
    <xf numFmtId="21" fontId="0" fillId="3" borderId="23" xfId="0" applyNumberFormat="1" applyFill="1" applyBorder="1" applyAlignment="1">
      <alignment horizontal="center" vertical="center"/>
    </xf>
    <xf numFmtId="4" fontId="0" fillId="3" borderId="24" xfId="0" applyNumberFormat="1" applyFill="1" applyBorder="1" applyAlignment="1">
      <alignment horizontal="center" vertical="center"/>
    </xf>
    <xf numFmtId="0" fontId="5" fillId="3" borderId="23" xfId="0" applyFont="1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 wrapText="1"/>
    </xf>
    <xf numFmtId="2" fontId="0" fillId="3" borderId="13" xfId="0" applyNumberFormat="1" applyFill="1" applyBorder="1" applyAlignment="1">
      <alignment horizontal="center" vertical="center"/>
    </xf>
    <xf numFmtId="4" fontId="0" fillId="3" borderId="11" xfId="0" applyNumberFormat="1" applyFill="1" applyBorder="1" applyAlignment="1">
      <alignment horizontal="center" vertical="center"/>
    </xf>
    <xf numFmtId="4" fontId="0" fillId="3" borderId="12" xfId="0" applyNumberFormat="1" applyFill="1" applyBorder="1" applyAlignment="1">
      <alignment horizontal="center" vertical="center"/>
    </xf>
    <xf numFmtId="4" fontId="8" fillId="4" borderId="1" xfId="0" applyNumberFormat="1" applyFont="1" applyFill="1" applyBorder="1" applyAlignment="1">
      <alignment horizontal="center"/>
    </xf>
    <xf numFmtId="0" fontId="0" fillId="3" borderId="16" xfId="0" applyFill="1" applyBorder="1" applyAlignment="1">
      <alignment horizontal="center" vertical="center"/>
    </xf>
    <xf numFmtId="2" fontId="0" fillId="3" borderId="24" xfId="0" applyNumberFormat="1" applyFill="1" applyBorder="1" applyAlignment="1">
      <alignment horizontal="center" vertical="center"/>
    </xf>
    <xf numFmtId="21" fontId="0" fillId="3" borderId="11" xfId="0" applyNumberFormat="1" applyFill="1" applyBorder="1" applyAlignment="1">
      <alignment horizontal="center" vertical="center"/>
    </xf>
    <xf numFmtId="4" fontId="0" fillId="0" borderId="13" xfId="0" applyNumberFormat="1" applyFill="1" applyBorder="1" applyAlignment="1">
      <alignment horizontal="center" vertical="center"/>
    </xf>
    <xf numFmtId="2" fontId="0" fillId="3" borderId="13" xfId="0" applyNumberFormat="1" applyFont="1" applyFill="1" applyBorder="1" applyAlignment="1">
      <alignment horizontal="center" vertical="center"/>
    </xf>
    <xf numFmtId="4" fontId="0" fillId="3" borderId="13" xfId="0" applyNumberFormat="1" applyFont="1" applyFill="1" applyBorder="1" applyAlignment="1">
      <alignment horizontal="center" vertical="center"/>
    </xf>
    <xf numFmtId="0" fontId="0" fillId="0" borderId="0" xfId="0" applyBorder="1"/>
    <xf numFmtId="4" fontId="0" fillId="3" borderId="0" xfId="0" applyNumberFormat="1" applyFill="1" applyBorder="1" applyAlignment="1">
      <alignment horizontal="center" vertical="center"/>
    </xf>
    <xf numFmtId="4" fontId="0" fillId="0" borderId="0" xfId="0" applyNumberFormat="1" applyFill="1" applyBorder="1" applyAlignment="1">
      <alignment horizontal="center" vertical="center"/>
    </xf>
    <xf numFmtId="4" fontId="0" fillId="3" borderId="0" xfId="0" applyNumberFormat="1" applyFont="1" applyFill="1" applyBorder="1" applyAlignment="1">
      <alignment horizontal="center" vertical="center"/>
    </xf>
    <xf numFmtId="4" fontId="0" fillId="0" borderId="0" xfId="0" applyNumberFormat="1" applyBorder="1"/>
    <xf numFmtId="4" fontId="0" fillId="3" borderId="14" xfId="0" applyNumberFormat="1" applyFill="1" applyBorder="1" applyAlignment="1">
      <alignment horizontal="center" vertical="center"/>
    </xf>
    <xf numFmtId="0" fontId="0" fillId="3" borderId="16" xfId="0" applyFont="1" applyFill="1" applyBorder="1" applyAlignment="1">
      <alignment horizontal="center" vertical="center"/>
    </xf>
    <xf numFmtId="21" fontId="0" fillId="3" borderId="16" xfId="0" applyNumberFormat="1" applyFill="1" applyBorder="1" applyAlignment="1">
      <alignment horizontal="center" vertical="center"/>
    </xf>
    <xf numFmtId="4" fontId="0" fillId="3" borderId="5" xfId="0" applyNumberFormat="1" applyFill="1" applyBorder="1" applyAlignment="1">
      <alignment horizontal="center"/>
    </xf>
    <xf numFmtId="0" fontId="5" fillId="3" borderId="16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4" fontId="0" fillId="3" borderId="12" xfId="0" applyNumberFormat="1" applyFill="1" applyBorder="1" applyAlignment="1">
      <alignment horizontal="center" vertical="center"/>
    </xf>
    <xf numFmtId="4" fontId="0" fillId="3" borderId="14" xfId="0" applyNumberFormat="1" applyFill="1" applyBorder="1" applyAlignment="1">
      <alignment horizontal="center" vertical="center"/>
    </xf>
    <xf numFmtId="4" fontId="0" fillId="3" borderId="12" xfId="0" applyNumberFormat="1" applyFill="1" applyBorder="1" applyAlignment="1">
      <alignment horizontal="center" vertical="center"/>
    </xf>
    <xf numFmtId="21" fontId="0" fillId="3" borderId="14" xfId="0" applyNumberFormat="1" applyFill="1" applyBorder="1" applyAlignment="1">
      <alignment horizontal="center" vertical="center"/>
    </xf>
    <xf numFmtId="4" fontId="0" fillId="3" borderId="9" xfId="0" applyNumberFormat="1" applyFill="1" applyBorder="1" applyAlignment="1">
      <alignment horizontal="center" vertical="center"/>
    </xf>
    <xf numFmtId="2" fontId="0" fillId="3" borderId="0" xfId="0" applyNumberForma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4" fontId="0" fillId="3" borderId="0" xfId="0" applyNumberFormat="1" applyFill="1" applyBorder="1" applyAlignment="1">
      <alignment horizontal="center" vertical="center"/>
    </xf>
    <xf numFmtId="4" fontId="0" fillId="3" borderId="14" xfId="0" applyNumberFormat="1" applyFill="1" applyBorder="1" applyAlignment="1">
      <alignment horizontal="center" vertical="center"/>
    </xf>
    <xf numFmtId="4" fontId="0" fillId="3" borderId="12" xfId="0" applyNumberFormat="1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21" fontId="0" fillId="3" borderId="14" xfId="0" applyNumberFormat="1" applyFill="1" applyBorder="1" applyAlignment="1">
      <alignment horizontal="center" vertical="center"/>
    </xf>
    <xf numFmtId="21" fontId="0" fillId="3" borderId="12" xfId="0" applyNumberForma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Medium9"/>
  <colors>
    <mruColors>
      <color rgb="FFEFFFC1"/>
      <color rgb="FFFFFFCC"/>
      <color rgb="FFF1FFC9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124883</xdr:rowOff>
    </xdr:to>
    <xdr:pic>
      <xdr:nvPicPr>
        <xdr:cNvPr id="2" name="Immagine 1" descr="C:\Users\angela.TEKNEKO\Desktop\Logo tekneko_2011NUOVO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72176" y="0"/>
          <a:ext cx="0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124883</xdr:rowOff>
    </xdr:to>
    <xdr:pic>
      <xdr:nvPicPr>
        <xdr:cNvPr id="3" name="Immagine 2" descr="C:\Users\angela.TEKNEKO\Desktop\Logo tekneko_2011NUOVO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72176" y="0"/>
          <a:ext cx="0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124883</xdr:rowOff>
    </xdr:to>
    <xdr:pic>
      <xdr:nvPicPr>
        <xdr:cNvPr id="4" name="Immagine 3" descr="C:\Users\angela.TEKNEKO\Desktop\Logo tekneko_2011NUOVO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72176" y="0"/>
          <a:ext cx="0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124883</xdr:rowOff>
    </xdr:to>
    <xdr:pic>
      <xdr:nvPicPr>
        <xdr:cNvPr id="5" name="Immagine 4" descr="C:\Users\angela.TEKNEKO\Desktop\Logo tekneko_2011NUOVO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72176" y="0"/>
          <a:ext cx="0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124883</xdr:rowOff>
    </xdr:to>
    <xdr:pic>
      <xdr:nvPicPr>
        <xdr:cNvPr id="6" name="Immagine 5" descr="C:\Users\angela.TEKNEKO\Desktop\Logo tekneko_2011NUOVO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72176" y="0"/>
          <a:ext cx="0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133350</xdr:rowOff>
    </xdr:from>
    <xdr:to>
      <xdr:col>4</xdr:col>
      <xdr:colOff>914401</xdr:colOff>
      <xdr:row>2</xdr:row>
      <xdr:rowOff>172508</xdr:rowOff>
    </xdr:to>
    <xdr:pic>
      <xdr:nvPicPr>
        <xdr:cNvPr id="7" name="Immagine 6" descr="C:\Users\angela.TEKNEKO\Desktop\Logo tekneko_2011NUOVO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72176" y="133350"/>
          <a:ext cx="0" cy="419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133350</xdr:rowOff>
    </xdr:from>
    <xdr:to>
      <xdr:col>4</xdr:col>
      <xdr:colOff>914401</xdr:colOff>
      <xdr:row>2</xdr:row>
      <xdr:rowOff>172508</xdr:rowOff>
    </xdr:to>
    <xdr:pic>
      <xdr:nvPicPr>
        <xdr:cNvPr id="8" name="Immagine 7" descr="C:\Users\angela.TEKNEKO\Desktop\Logo tekneko_2011NUOVO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72176" y="133350"/>
          <a:ext cx="0" cy="419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914401</xdr:colOff>
      <xdr:row>0</xdr:row>
      <xdr:rowOff>0</xdr:rowOff>
    </xdr:from>
    <xdr:to>
      <xdr:col>3</xdr:col>
      <xdr:colOff>914401</xdr:colOff>
      <xdr:row>2</xdr:row>
      <xdr:rowOff>133350</xdr:rowOff>
    </xdr:to>
    <xdr:pic>
      <xdr:nvPicPr>
        <xdr:cNvPr id="2" name="Immagine 1" descr="C:\Users\angela.TEKNEKO\Desktop\Logo tekneko_2011NUOVO.jpg">
          <a:extLst>
            <a:ext uri="{FF2B5EF4-FFF2-40B4-BE49-F238E27FC236}">
              <a16:creationId xmlns:a16="http://schemas.microsoft.com/office/drawing/2014/main" xmlns="" id="{E479DE26-CC48-483E-921B-96A26507FB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1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914401</xdr:colOff>
      <xdr:row>0</xdr:row>
      <xdr:rowOff>0</xdr:rowOff>
    </xdr:from>
    <xdr:to>
      <xdr:col>3</xdr:col>
      <xdr:colOff>914401</xdr:colOff>
      <xdr:row>2</xdr:row>
      <xdr:rowOff>133350</xdr:rowOff>
    </xdr:to>
    <xdr:pic>
      <xdr:nvPicPr>
        <xdr:cNvPr id="3" name="Immagine 2" descr="C:\Users\angela.TEKNEKO\Desktop\Logo tekneko_2011NUOVO.jpg">
          <a:extLst>
            <a:ext uri="{FF2B5EF4-FFF2-40B4-BE49-F238E27FC236}">
              <a16:creationId xmlns:a16="http://schemas.microsoft.com/office/drawing/2014/main" xmlns="" id="{62E9105A-028D-4594-BE80-8CB990327D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1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914401</xdr:colOff>
      <xdr:row>0</xdr:row>
      <xdr:rowOff>0</xdr:rowOff>
    </xdr:from>
    <xdr:to>
      <xdr:col>3</xdr:col>
      <xdr:colOff>914401</xdr:colOff>
      <xdr:row>2</xdr:row>
      <xdr:rowOff>133350</xdr:rowOff>
    </xdr:to>
    <xdr:pic>
      <xdr:nvPicPr>
        <xdr:cNvPr id="4" name="Immagine 3" descr="C:\Users\angela.TEKNEKO\Desktop\Logo tekneko_2011NUOVO.jpg">
          <a:extLst>
            <a:ext uri="{FF2B5EF4-FFF2-40B4-BE49-F238E27FC236}">
              <a16:creationId xmlns:a16="http://schemas.microsoft.com/office/drawing/2014/main" xmlns="" id="{B3C816A4-226E-49F0-AC9A-CF1AF7348D3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1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914401</xdr:colOff>
      <xdr:row>0</xdr:row>
      <xdr:rowOff>0</xdr:rowOff>
    </xdr:from>
    <xdr:to>
      <xdr:col>3</xdr:col>
      <xdr:colOff>914401</xdr:colOff>
      <xdr:row>2</xdr:row>
      <xdr:rowOff>133350</xdr:rowOff>
    </xdr:to>
    <xdr:pic>
      <xdr:nvPicPr>
        <xdr:cNvPr id="5" name="Immagine 4" descr="C:\Users\angela.TEKNEKO\Desktop\Logo tekneko_2011NUOVO.jpg">
          <a:extLst>
            <a:ext uri="{FF2B5EF4-FFF2-40B4-BE49-F238E27FC236}">
              <a16:creationId xmlns:a16="http://schemas.microsoft.com/office/drawing/2014/main" xmlns="" id="{34699369-5DBC-471D-B2F3-0A209B9A43F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1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914401</xdr:colOff>
      <xdr:row>0</xdr:row>
      <xdr:rowOff>0</xdr:rowOff>
    </xdr:from>
    <xdr:to>
      <xdr:col>3</xdr:col>
      <xdr:colOff>914401</xdr:colOff>
      <xdr:row>2</xdr:row>
      <xdr:rowOff>133350</xdr:rowOff>
    </xdr:to>
    <xdr:pic>
      <xdr:nvPicPr>
        <xdr:cNvPr id="6" name="Immagine 5" descr="C:\Users\angela.TEKNEKO\Desktop\Logo tekneko_2011NUOVO.jpg">
          <a:extLst>
            <a:ext uri="{FF2B5EF4-FFF2-40B4-BE49-F238E27FC236}">
              <a16:creationId xmlns:a16="http://schemas.microsoft.com/office/drawing/2014/main" xmlns="" id="{611711C2-2378-43E3-ACBC-05C5AEFC1F9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1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914401</xdr:colOff>
      <xdr:row>0</xdr:row>
      <xdr:rowOff>133350</xdr:rowOff>
    </xdr:from>
    <xdr:to>
      <xdr:col>3</xdr:col>
      <xdr:colOff>914401</xdr:colOff>
      <xdr:row>2</xdr:row>
      <xdr:rowOff>180975</xdr:rowOff>
    </xdr:to>
    <xdr:pic>
      <xdr:nvPicPr>
        <xdr:cNvPr id="7" name="Immagine 6" descr="C:\Users\angela.TEKNEKO\Desktop\Logo tekneko_2011NUOVO.jpg">
          <a:extLst>
            <a:ext uri="{FF2B5EF4-FFF2-40B4-BE49-F238E27FC236}">
              <a16:creationId xmlns:a16="http://schemas.microsoft.com/office/drawing/2014/main" xmlns="" id="{96E4C635-20EF-4EEF-9E30-AA262FA4CF1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1" y="133350"/>
          <a:ext cx="0" cy="428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914401</xdr:colOff>
      <xdr:row>0</xdr:row>
      <xdr:rowOff>133350</xdr:rowOff>
    </xdr:from>
    <xdr:to>
      <xdr:col>3</xdr:col>
      <xdr:colOff>914401</xdr:colOff>
      <xdr:row>2</xdr:row>
      <xdr:rowOff>180975</xdr:rowOff>
    </xdr:to>
    <xdr:pic>
      <xdr:nvPicPr>
        <xdr:cNvPr id="8" name="Immagine 7" descr="C:\Users\angela.TEKNEKO\Desktop\Logo tekneko_2011NUOVO.jpg">
          <a:extLst>
            <a:ext uri="{FF2B5EF4-FFF2-40B4-BE49-F238E27FC236}">
              <a16:creationId xmlns:a16="http://schemas.microsoft.com/office/drawing/2014/main" xmlns="" id="{34569958-C722-40A2-ABD3-C51E5F896B3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1" y="133350"/>
          <a:ext cx="0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2" name="Immagine 1" descr="C:\Users\angela.TEKNEKO\Desktop\Logo tekneko_2011NUOVO.jp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3" name="Immagine 2" descr="C:\Users\angela.TEKNEKO\Desktop\Logo tekneko_2011NUOVO.jp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4" name="Immagine 3" descr="C:\Users\angela.TEKNEKO\Desktop\Logo tekneko_2011NUOVO.jp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5" name="Immagine 4" descr="C:\Users\angela.TEKNEKO\Desktop\Logo tekneko_2011NUOVO.jp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6" name="Immagine 5" descr="C:\Users\angela.TEKNEKO\Desktop\Logo tekneko_2011NUOVO.jpg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133350</xdr:rowOff>
    </xdr:from>
    <xdr:to>
      <xdr:col>4</xdr:col>
      <xdr:colOff>914401</xdr:colOff>
      <xdr:row>2</xdr:row>
      <xdr:rowOff>180975</xdr:rowOff>
    </xdr:to>
    <xdr:pic>
      <xdr:nvPicPr>
        <xdr:cNvPr id="7" name="Immagine 6" descr="C:\Users\angela.TEKNEKO\Desktop\Logo tekneko_2011NUOVO.jpg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133350"/>
          <a:ext cx="0" cy="419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133350</xdr:rowOff>
    </xdr:from>
    <xdr:to>
      <xdr:col>4</xdr:col>
      <xdr:colOff>914401</xdr:colOff>
      <xdr:row>2</xdr:row>
      <xdr:rowOff>180975</xdr:rowOff>
    </xdr:to>
    <xdr:pic>
      <xdr:nvPicPr>
        <xdr:cNvPr id="8" name="Immagine 7" descr="C:\Users\angela.TEKNEKO\Desktop\Logo tekneko_2011NUOVO.jpg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133350"/>
          <a:ext cx="0" cy="419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44" name="Immagine 43" descr="C:\Users\angela.TEKNEKO\Desktop\Logo tekneko_2011NUOVO.jpg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45" name="Immagine 44" descr="C:\Users\angela.TEKNEKO\Desktop\Logo tekneko_2011NUOVO.jpg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46" name="Immagine 45" descr="C:\Users\angela.TEKNEKO\Desktop\Logo tekneko_2011NUOVO.jpg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47" name="Immagine 46" descr="C:\Users\angela.TEKNEKO\Desktop\Logo tekneko_2011NUOVO.jpg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48" name="Immagine 47" descr="C:\Users\angela.TEKNEKO\Desktop\Logo tekneko_2011NUOVO.jpg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133350</xdr:rowOff>
    </xdr:from>
    <xdr:to>
      <xdr:col>4</xdr:col>
      <xdr:colOff>914401</xdr:colOff>
      <xdr:row>2</xdr:row>
      <xdr:rowOff>180975</xdr:rowOff>
    </xdr:to>
    <xdr:pic>
      <xdr:nvPicPr>
        <xdr:cNvPr id="49" name="Immagine 48" descr="C:\Users\angela.TEKNEKO\Desktop\Logo tekneko_2011NUOVO.jpg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133350"/>
          <a:ext cx="0" cy="428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133350</xdr:rowOff>
    </xdr:from>
    <xdr:to>
      <xdr:col>4</xdr:col>
      <xdr:colOff>914401</xdr:colOff>
      <xdr:row>2</xdr:row>
      <xdr:rowOff>180975</xdr:rowOff>
    </xdr:to>
    <xdr:pic>
      <xdr:nvPicPr>
        <xdr:cNvPr id="50" name="Immagine 49" descr="C:\Users\angela.TEKNEKO\Desktop\Logo tekneko_2011NUOVO.jpg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133350"/>
          <a:ext cx="0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16" name="Immagine 15" descr="C:\Users\angela.TEKNEKO\Desktop\Logo tekneko_2011NUOVO.jpg">
          <a:extLst>
            <a:ext uri="{FF2B5EF4-FFF2-40B4-BE49-F238E27FC236}">
              <a16:creationId xmlns:a16="http://schemas.microsoft.com/office/drawing/2014/main" xmlns="" id="{FB63185E-71B3-4158-B15C-E1766F5583C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17" name="Immagine 16" descr="C:\Users\angela.TEKNEKO\Desktop\Logo tekneko_2011NUOVO.jpg">
          <a:extLst>
            <a:ext uri="{FF2B5EF4-FFF2-40B4-BE49-F238E27FC236}">
              <a16:creationId xmlns:a16="http://schemas.microsoft.com/office/drawing/2014/main" xmlns="" id="{518D4743-9A1A-4A87-97BC-CA482D4791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18" name="Immagine 17" descr="C:\Users\angela.TEKNEKO\Desktop\Logo tekneko_2011NUOVO.jpg">
          <a:extLst>
            <a:ext uri="{FF2B5EF4-FFF2-40B4-BE49-F238E27FC236}">
              <a16:creationId xmlns:a16="http://schemas.microsoft.com/office/drawing/2014/main" xmlns="" id="{07CB9314-E57B-49DA-9150-BDB552E7C04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19" name="Immagine 18" descr="C:\Users\angela.TEKNEKO\Desktop\Logo tekneko_2011NUOVO.jpg">
          <a:extLst>
            <a:ext uri="{FF2B5EF4-FFF2-40B4-BE49-F238E27FC236}">
              <a16:creationId xmlns:a16="http://schemas.microsoft.com/office/drawing/2014/main" xmlns="" id="{1092E74D-FC3D-47FF-BEC4-881F096241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20" name="Immagine 19" descr="C:\Users\angela.TEKNEKO\Desktop\Logo tekneko_2011NUOVO.jpg">
          <a:extLst>
            <a:ext uri="{FF2B5EF4-FFF2-40B4-BE49-F238E27FC236}">
              <a16:creationId xmlns:a16="http://schemas.microsoft.com/office/drawing/2014/main" xmlns="" id="{9067BF37-3D07-4B26-AC57-FBA4E33424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133350</xdr:rowOff>
    </xdr:from>
    <xdr:to>
      <xdr:col>4</xdr:col>
      <xdr:colOff>914401</xdr:colOff>
      <xdr:row>2</xdr:row>
      <xdr:rowOff>180975</xdr:rowOff>
    </xdr:to>
    <xdr:pic>
      <xdr:nvPicPr>
        <xdr:cNvPr id="21" name="Immagine 20" descr="C:\Users\angela.TEKNEKO\Desktop\Logo tekneko_2011NUOVO.jpg">
          <a:extLst>
            <a:ext uri="{FF2B5EF4-FFF2-40B4-BE49-F238E27FC236}">
              <a16:creationId xmlns:a16="http://schemas.microsoft.com/office/drawing/2014/main" xmlns="" id="{4DB3D5B1-9B3E-4E26-A709-6B6D7C0B64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133350"/>
          <a:ext cx="0" cy="428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133350</xdr:rowOff>
    </xdr:from>
    <xdr:to>
      <xdr:col>4</xdr:col>
      <xdr:colOff>914401</xdr:colOff>
      <xdr:row>2</xdr:row>
      <xdr:rowOff>180975</xdr:rowOff>
    </xdr:to>
    <xdr:pic>
      <xdr:nvPicPr>
        <xdr:cNvPr id="22" name="Immagine 21" descr="C:\Users\angela.TEKNEKO\Desktop\Logo tekneko_2011NUOVO.jpg">
          <a:extLst>
            <a:ext uri="{FF2B5EF4-FFF2-40B4-BE49-F238E27FC236}">
              <a16:creationId xmlns:a16="http://schemas.microsoft.com/office/drawing/2014/main" xmlns="" id="{E2093FCE-9BC0-487B-8D08-08D08BFCDE4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133350"/>
          <a:ext cx="0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23" name="Immagine 22" descr="C:\Users\angela.TEKNEKO\Desktop\Logo tekneko_2011NUOVO.jpg">
          <a:extLst>
            <a:ext uri="{FF2B5EF4-FFF2-40B4-BE49-F238E27FC236}">
              <a16:creationId xmlns:a16="http://schemas.microsoft.com/office/drawing/2014/main" xmlns="" id="{505E08EB-3C8F-4AC2-8359-6FFFD394A6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24" name="Immagine 23" descr="C:\Users\angela.TEKNEKO\Desktop\Logo tekneko_2011NUOVO.jpg">
          <a:extLst>
            <a:ext uri="{FF2B5EF4-FFF2-40B4-BE49-F238E27FC236}">
              <a16:creationId xmlns:a16="http://schemas.microsoft.com/office/drawing/2014/main" xmlns="" id="{2A45CE77-4E33-4967-8B93-EFDBA4E630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25" name="Immagine 24" descr="C:\Users\angela.TEKNEKO\Desktop\Logo tekneko_2011NUOVO.jpg">
          <a:extLst>
            <a:ext uri="{FF2B5EF4-FFF2-40B4-BE49-F238E27FC236}">
              <a16:creationId xmlns:a16="http://schemas.microsoft.com/office/drawing/2014/main" xmlns="" id="{848623B8-D598-4312-AB86-74AF3138935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26" name="Immagine 25" descr="C:\Users\angela.TEKNEKO\Desktop\Logo tekneko_2011NUOVO.jpg">
          <a:extLst>
            <a:ext uri="{FF2B5EF4-FFF2-40B4-BE49-F238E27FC236}">
              <a16:creationId xmlns:a16="http://schemas.microsoft.com/office/drawing/2014/main" xmlns="" id="{E3E17862-46F0-4356-A22E-E1F1CD8364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27" name="Immagine 26" descr="C:\Users\angela.TEKNEKO\Desktop\Logo tekneko_2011NUOVO.jpg">
          <a:extLst>
            <a:ext uri="{FF2B5EF4-FFF2-40B4-BE49-F238E27FC236}">
              <a16:creationId xmlns:a16="http://schemas.microsoft.com/office/drawing/2014/main" xmlns="" id="{9BE175EF-2BBC-404A-B2B7-E543BDF4D3C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133350</xdr:rowOff>
    </xdr:from>
    <xdr:to>
      <xdr:col>4</xdr:col>
      <xdr:colOff>914401</xdr:colOff>
      <xdr:row>2</xdr:row>
      <xdr:rowOff>180975</xdr:rowOff>
    </xdr:to>
    <xdr:pic>
      <xdr:nvPicPr>
        <xdr:cNvPr id="28" name="Immagine 27" descr="C:\Users\angela.TEKNEKO\Desktop\Logo tekneko_2011NUOVO.jpg">
          <a:extLst>
            <a:ext uri="{FF2B5EF4-FFF2-40B4-BE49-F238E27FC236}">
              <a16:creationId xmlns:a16="http://schemas.microsoft.com/office/drawing/2014/main" xmlns="" id="{94BB2D31-1EAE-4EBB-BDC0-6D5A793C64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133350"/>
          <a:ext cx="0" cy="428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133350</xdr:rowOff>
    </xdr:from>
    <xdr:to>
      <xdr:col>4</xdr:col>
      <xdr:colOff>914401</xdr:colOff>
      <xdr:row>2</xdr:row>
      <xdr:rowOff>180975</xdr:rowOff>
    </xdr:to>
    <xdr:pic>
      <xdr:nvPicPr>
        <xdr:cNvPr id="29" name="Immagine 28" descr="C:\Users\angela.TEKNEKO\Desktop\Logo tekneko_2011NUOVO.jpg">
          <a:extLst>
            <a:ext uri="{FF2B5EF4-FFF2-40B4-BE49-F238E27FC236}">
              <a16:creationId xmlns:a16="http://schemas.microsoft.com/office/drawing/2014/main" xmlns="" id="{21C5472F-1C19-43CF-B8B6-D883A5D4C2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133350"/>
          <a:ext cx="0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30" name="Immagine 29" descr="C:\Users\angela.TEKNEKO\Desktop\Logo tekneko_2011NUOVO.jpg">
          <a:extLst>
            <a:ext uri="{FF2B5EF4-FFF2-40B4-BE49-F238E27FC236}">
              <a16:creationId xmlns:a16="http://schemas.microsoft.com/office/drawing/2014/main" xmlns="" id="{CC09FB23-D9EC-4B3C-A4E6-BE0AD93F15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31" name="Immagine 30" descr="C:\Users\angela.TEKNEKO\Desktop\Logo tekneko_2011NUOVO.jpg">
          <a:extLst>
            <a:ext uri="{FF2B5EF4-FFF2-40B4-BE49-F238E27FC236}">
              <a16:creationId xmlns:a16="http://schemas.microsoft.com/office/drawing/2014/main" xmlns="" id="{D895872D-ACF4-4067-9125-79A6028A86B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32" name="Immagine 31" descr="C:\Users\angela.TEKNEKO\Desktop\Logo tekneko_2011NUOVO.jpg">
          <a:extLst>
            <a:ext uri="{FF2B5EF4-FFF2-40B4-BE49-F238E27FC236}">
              <a16:creationId xmlns:a16="http://schemas.microsoft.com/office/drawing/2014/main" xmlns="" id="{9B49A9A1-1DB9-4660-8C38-B8960B96E7C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33" name="Immagine 32" descr="C:\Users\angela.TEKNEKO\Desktop\Logo tekneko_2011NUOVO.jpg">
          <a:extLst>
            <a:ext uri="{FF2B5EF4-FFF2-40B4-BE49-F238E27FC236}">
              <a16:creationId xmlns:a16="http://schemas.microsoft.com/office/drawing/2014/main" xmlns="" id="{556E9540-FD0D-4A51-A089-9863C63A93E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34" name="Immagine 33" descr="C:\Users\angela.TEKNEKO\Desktop\Logo tekneko_2011NUOVO.jpg">
          <a:extLst>
            <a:ext uri="{FF2B5EF4-FFF2-40B4-BE49-F238E27FC236}">
              <a16:creationId xmlns:a16="http://schemas.microsoft.com/office/drawing/2014/main" xmlns="" id="{4D05B339-7E28-4EA0-9CB7-F562AE52608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133350</xdr:rowOff>
    </xdr:from>
    <xdr:to>
      <xdr:col>4</xdr:col>
      <xdr:colOff>914401</xdr:colOff>
      <xdr:row>2</xdr:row>
      <xdr:rowOff>180975</xdr:rowOff>
    </xdr:to>
    <xdr:pic>
      <xdr:nvPicPr>
        <xdr:cNvPr id="35" name="Immagine 34" descr="C:\Users\angela.TEKNEKO\Desktop\Logo tekneko_2011NUOVO.jpg">
          <a:extLst>
            <a:ext uri="{FF2B5EF4-FFF2-40B4-BE49-F238E27FC236}">
              <a16:creationId xmlns:a16="http://schemas.microsoft.com/office/drawing/2014/main" xmlns="" id="{CC12CBAB-A39E-42B6-A4E3-7737C16C289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133350"/>
          <a:ext cx="0" cy="428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133350</xdr:rowOff>
    </xdr:from>
    <xdr:to>
      <xdr:col>4</xdr:col>
      <xdr:colOff>914401</xdr:colOff>
      <xdr:row>2</xdr:row>
      <xdr:rowOff>180975</xdr:rowOff>
    </xdr:to>
    <xdr:pic>
      <xdr:nvPicPr>
        <xdr:cNvPr id="36" name="Immagine 35" descr="C:\Users\angela.TEKNEKO\Desktop\Logo tekneko_2011NUOVO.jpg">
          <a:extLst>
            <a:ext uri="{FF2B5EF4-FFF2-40B4-BE49-F238E27FC236}">
              <a16:creationId xmlns:a16="http://schemas.microsoft.com/office/drawing/2014/main" xmlns="" id="{C241134D-2B58-4FD9-9D0B-8105763B06A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6" y="133350"/>
          <a:ext cx="0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23" name="Immagine 22" descr="C:\Users\angela.TEKNEKO\Desktop\Logo tekneko_2011NUOVO.jpg">
          <a:extLst>
            <a:ext uri="{FF2B5EF4-FFF2-40B4-BE49-F238E27FC236}">
              <a16:creationId xmlns:a16="http://schemas.microsoft.com/office/drawing/2014/main" xmlns="" id="{2AAB4C12-13AE-482E-9129-37388A0DB6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10551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24" name="Immagine 23" descr="C:\Users\angela.TEKNEKO\Desktop\Logo tekneko_2011NUOVO.jpg">
          <a:extLst>
            <a:ext uri="{FF2B5EF4-FFF2-40B4-BE49-F238E27FC236}">
              <a16:creationId xmlns:a16="http://schemas.microsoft.com/office/drawing/2014/main" xmlns="" id="{E89278D2-D6D8-4EF7-8B04-4604BD7A45B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10551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25" name="Immagine 24" descr="C:\Users\angela.TEKNEKO\Desktop\Logo tekneko_2011NUOVO.jpg">
          <a:extLst>
            <a:ext uri="{FF2B5EF4-FFF2-40B4-BE49-F238E27FC236}">
              <a16:creationId xmlns:a16="http://schemas.microsoft.com/office/drawing/2014/main" xmlns="" id="{5E17F670-23E8-4B3D-B81A-109FD6D722A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10551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26" name="Immagine 25" descr="C:\Users\angela.TEKNEKO\Desktop\Logo tekneko_2011NUOVO.jpg">
          <a:extLst>
            <a:ext uri="{FF2B5EF4-FFF2-40B4-BE49-F238E27FC236}">
              <a16:creationId xmlns:a16="http://schemas.microsoft.com/office/drawing/2014/main" xmlns="" id="{300337BB-77D1-4938-9AE5-2A4F12DB7B8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10551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27" name="Immagine 26" descr="C:\Users\angela.TEKNEKO\Desktop\Logo tekneko_2011NUOVO.jpg">
          <a:extLst>
            <a:ext uri="{FF2B5EF4-FFF2-40B4-BE49-F238E27FC236}">
              <a16:creationId xmlns:a16="http://schemas.microsoft.com/office/drawing/2014/main" xmlns="" id="{9DB59069-F0A8-49A0-9028-EB3D91BD48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10551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133350</xdr:rowOff>
    </xdr:from>
    <xdr:to>
      <xdr:col>4</xdr:col>
      <xdr:colOff>914401</xdr:colOff>
      <xdr:row>2</xdr:row>
      <xdr:rowOff>180975</xdr:rowOff>
    </xdr:to>
    <xdr:pic>
      <xdr:nvPicPr>
        <xdr:cNvPr id="28" name="Immagine 27" descr="C:\Users\angela.TEKNEKO\Desktop\Logo tekneko_2011NUOVO.jpg">
          <a:extLst>
            <a:ext uri="{FF2B5EF4-FFF2-40B4-BE49-F238E27FC236}">
              <a16:creationId xmlns:a16="http://schemas.microsoft.com/office/drawing/2014/main" xmlns="" id="{132FE2AB-6D7C-4023-B995-F64BDECEF66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10551" y="133350"/>
          <a:ext cx="0" cy="428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133350</xdr:rowOff>
    </xdr:from>
    <xdr:to>
      <xdr:col>4</xdr:col>
      <xdr:colOff>914401</xdr:colOff>
      <xdr:row>2</xdr:row>
      <xdr:rowOff>180975</xdr:rowOff>
    </xdr:to>
    <xdr:pic>
      <xdr:nvPicPr>
        <xdr:cNvPr id="29" name="Immagine 28" descr="C:\Users\angela.TEKNEKO\Desktop\Logo tekneko_2011NUOVO.jpg">
          <a:extLst>
            <a:ext uri="{FF2B5EF4-FFF2-40B4-BE49-F238E27FC236}">
              <a16:creationId xmlns:a16="http://schemas.microsoft.com/office/drawing/2014/main" xmlns="" id="{8EFC52AF-794C-43FF-8192-DAF69480240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10551" y="133350"/>
          <a:ext cx="0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9" name="Immagine 8" descr="C:\Users\angela.TEKNEKO\Desktop\Logo tekneko_2011NUOVO.jpg">
          <a:extLst>
            <a:ext uri="{FF2B5EF4-FFF2-40B4-BE49-F238E27FC236}">
              <a16:creationId xmlns:a16="http://schemas.microsoft.com/office/drawing/2014/main" xmlns="" id="{332407D6-537A-4187-901C-CE31DFA430C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961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10" name="Immagine 9" descr="C:\Users\angela.TEKNEKO\Desktop\Logo tekneko_2011NUOVO.jpg">
          <a:extLst>
            <a:ext uri="{FF2B5EF4-FFF2-40B4-BE49-F238E27FC236}">
              <a16:creationId xmlns:a16="http://schemas.microsoft.com/office/drawing/2014/main" xmlns="" id="{213B9096-4DD5-49AF-9D1F-22FB83947C2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961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11" name="Immagine 10" descr="C:\Users\angela.TEKNEKO\Desktop\Logo tekneko_2011NUOVO.jpg">
          <a:extLst>
            <a:ext uri="{FF2B5EF4-FFF2-40B4-BE49-F238E27FC236}">
              <a16:creationId xmlns:a16="http://schemas.microsoft.com/office/drawing/2014/main" xmlns="" id="{519BC3FB-DE07-41F8-8087-FC6B4AB8DCC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961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12" name="Immagine 11" descr="C:\Users\angela.TEKNEKO\Desktop\Logo tekneko_2011NUOVO.jpg">
          <a:extLst>
            <a:ext uri="{FF2B5EF4-FFF2-40B4-BE49-F238E27FC236}">
              <a16:creationId xmlns:a16="http://schemas.microsoft.com/office/drawing/2014/main" xmlns="" id="{81832672-CAA9-4A4E-899B-5C86A7D96DE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961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4</xdr:col>
      <xdr:colOff>914401</xdr:colOff>
      <xdr:row>2</xdr:row>
      <xdr:rowOff>133350</xdr:rowOff>
    </xdr:to>
    <xdr:pic>
      <xdr:nvPicPr>
        <xdr:cNvPr id="13" name="Immagine 12" descr="C:\Users\angela.TEKNEKO\Desktop\Logo tekneko_2011NUOVO.jpg">
          <a:extLst>
            <a:ext uri="{FF2B5EF4-FFF2-40B4-BE49-F238E27FC236}">
              <a16:creationId xmlns:a16="http://schemas.microsoft.com/office/drawing/2014/main" xmlns="" id="{D1F11BCC-F507-43CD-86B8-C352812836F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96176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133350</xdr:rowOff>
    </xdr:from>
    <xdr:to>
      <xdr:col>4</xdr:col>
      <xdr:colOff>914401</xdr:colOff>
      <xdr:row>2</xdr:row>
      <xdr:rowOff>180975</xdr:rowOff>
    </xdr:to>
    <xdr:pic>
      <xdr:nvPicPr>
        <xdr:cNvPr id="14" name="Immagine 13" descr="C:\Users\angela.TEKNEKO\Desktop\Logo tekneko_2011NUOVO.jpg">
          <a:extLst>
            <a:ext uri="{FF2B5EF4-FFF2-40B4-BE49-F238E27FC236}">
              <a16:creationId xmlns:a16="http://schemas.microsoft.com/office/drawing/2014/main" xmlns="" id="{226A4F46-405C-409E-93CB-460868788A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96176" y="133350"/>
          <a:ext cx="0" cy="428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914401</xdr:colOff>
      <xdr:row>0</xdr:row>
      <xdr:rowOff>133350</xdr:rowOff>
    </xdr:from>
    <xdr:to>
      <xdr:col>4</xdr:col>
      <xdr:colOff>914401</xdr:colOff>
      <xdr:row>2</xdr:row>
      <xdr:rowOff>180975</xdr:rowOff>
    </xdr:to>
    <xdr:pic>
      <xdr:nvPicPr>
        <xdr:cNvPr id="15" name="Immagine 14" descr="C:\Users\angela.TEKNEKO\Desktop\Logo tekneko_2011NUOVO.jpg">
          <a:extLst>
            <a:ext uri="{FF2B5EF4-FFF2-40B4-BE49-F238E27FC236}">
              <a16:creationId xmlns:a16="http://schemas.microsoft.com/office/drawing/2014/main" xmlns="" id="{65535441-2187-4491-994C-EAC74476E28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96176" y="133350"/>
          <a:ext cx="0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914401</xdr:colOff>
      <xdr:row>0</xdr:row>
      <xdr:rowOff>0</xdr:rowOff>
    </xdr:from>
    <xdr:to>
      <xdr:col>3</xdr:col>
      <xdr:colOff>914401</xdr:colOff>
      <xdr:row>2</xdr:row>
      <xdr:rowOff>133350</xdr:rowOff>
    </xdr:to>
    <xdr:pic>
      <xdr:nvPicPr>
        <xdr:cNvPr id="2" name="Immagine 1" descr="C:\Users\angela.TEKNEKO\Desktop\Logo tekneko_2011NUOVO.jpg">
          <a:extLst>
            <a:ext uri="{FF2B5EF4-FFF2-40B4-BE49-F238E27FC236}">
              <a16:creationId xmlns:a16="http://schemas.microsoft.com/office/drawing/2014/main" xmlns="" id="{761ECE56-47A6-44F2-A10B-B78C35B7EF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34301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914401</xdr:colOff>
      <xdr:row>0</xdr:row>
      <xdr:rowOff>0</xdr:rowOff>
    </xdr:from>
    <xdr:to>
      <xdr:col>3</xdr:col>
      <xdr:colOff>914401</xdr:colOff>
      <xdr:row>2</xdr:row>
      <xdr:rowOff>133350</xdr:rowOff>
    </xdr:to>
    <xdr:pic>
      <xdr:nvPicPr>
        <xdr:cNvPr id="3" name="Immagine 2" descr="C:\Users\angela.TEKNEKO\Desktop\Logo tekneko_2011NUOVO.jpg">
          <a:extLst>
            <a:ext uri="{FF2B5EF4-FFF2-40B4-BE49-F238E27FC236}">
              <a16:creationId xmlns:a16="http://schemas.microsoft.com/office/drawing/2014/main" xmlns="" id="{8E2245F2-8237-4A35-B352-175506AFA4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34301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914401</xdr:colOff>
      <xdr:row>0</xdr:row>
      <xdr:rowOff>0</xdr:rowOff>
    </xdr:from>
    <xdr:to>
      <xdr:col>3</xdr:col>
      <xdr:colOff>914401</xdr:colOff>
      <xdr:row>2</xdr:row>
      <xdr:rowOff>133350</xdr:rowOff>
    </xdr:to>
    <xdr:pic>
      <xdr:nvPicPr>
        <xdr:cNvPr id="4" name="Immagine 3" descr="C:\Users\angela.TEKNEKO\Desktop\Logo tekneko_2011NUOVO.jpg">
          <a:extLst>
            <a:ext uri="{FF2B5EF4-FFF2-40B4-BE49-F238E27FC236}">
              <a16:creationId xmlns:a16="http://schemas.microsoft.com/office/drawing/2014/main" xmlns="" id="{02B2C423-032A-46B9-B59B-A32065B2BE3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34301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914401</xdr:colOff>
      <xdr:row>0</xdr:row>
      <xdr:rowOff>0</xdr:rowOff>
    </xdr:from>
    <xdr:to>
      <xdr:col>3</xdr:col>
      <xdr:colOff>914401</xdr:colOff>
      <xdr:row>2</xdr:row>
      <xdr:rowOff>133350</xdr:rowOff>
    </xdr:to>
    <xdr:pic>
      <xdr:nvPicPr>
        <xdr:cNvPr id="5" name="Immagine 4" descr="C:\Users\angela.TEKNEKO\Desktop\Logo tekneko_2011NUOVO.jpg">
          <a:extLst>
            <a:ext uri="{FF2B5EF4-FFF2-40B4-BE49-F238E27FC236}">
              <a16:creationId xmlns:a16="http://schemas.microsoft.com/office/drawing/2014/main" xmlns="" id="{D810EFD0-E740-445D-8346-DA92695FB6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34301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914401</xdr:colOff>
      <xdr:row>0</xdr:row>
      <xdr:rowOff>0</xdr:rowOff>
    </xdr:from>
    <xdr:to>
      <xdr:col>3</xdr:col>
      <xdr:colOff>914401</xdr:colOff>
      <xdr:row>2</xdr:row>
      <xdr:rowOff>133350</xdr:rowOff>
    </xdr:to>
    <xdr:pic>
      <xdr:nvPicPr>
        <xdr:cNvPr id="6" name="Immagine 5" descr="C:\Users\angela.TEKNEKO\Desktop\Logo tekneko_2011NUOVO.jpg">
          <a:extLst>
            <a:ext uri="{FF2B5EF4-FFF2-40B4-BE49-F238E27FC236}">
              <a16:creationId xmlns:a16="http://schemas.microsoft.com/office/drawing/2014/main" xmlns="" id="{CF55944C-0FCD-4E8E-90AB-D6B68BC4CD6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34301" y="0"/>
          <a:ext cx="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914401</xdr:colOff>
      <xdr:row>0</xdr:row>
      <xdr:rowOff>133350</xdr:rowOff>
    </xdr:from>
    <xdr:to>
      <xdr:col>3</xdr:col>
      <xdr:colOff>914401</xdr:colOff>
      <xdr:row>2</xdr:row>
      <xdr:rowOff>180975</xdr:rowOff>
    </xdr:to>
    <xdr:pic>
      <xdr:nvPicPr>
        <xdr:cNvPr id="7" name="Immagine 6" descr="C:\Users\angela.TEKNEKO\Desktop\Logo tekneko_2011NUOVO.jpg">
          <a:extLst>
            <a:ext uri="{FF2B5EF4-FFF2-40B4-BE49-F238E27FC236}">
              <a16:creationId xmlns:a16="http://schemas.microsoft.com/office/drawing/2014/main" xmlns="" id="{3C3C575E-8480-4805-B222-9C431027710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34301" y="133350"/>
          <a:ext cx="0" cy="428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914401</xdr:colOff>
      <xdr:row>0</xdr:row>
      <xdr:rowOff>133350</xdr:rowOff>
    </xdr:from>
    <xdr:to>
      <xdr:col>3</xdr:col>
      <xdr:colOff>914401</xdr:colOff>
      <xdr:row>2</xdr:row>
      <xdr:rowOff>180975</xdr:rowOff>
    </xdr:to>
    <xdr:pic>
      <xdr:nvPicPr>
        <xdr:cNvPr id="8" name="Immagine 7" descr="C:\Users\angela.TEKNEKO\Desktop\Logo tekneko_2011NUOVO.jpg">
          <a:extLst>
            <a:ext uri="{FF2B5EF4-FFF2-40B4-BE49-F238E27FC236}">
              <a16:creationId xmlns:a16="http://schemas.microsoft.com/office/drawing/2014/main" xmlns="" id="{563C9F48-BAFB-4574-820A-3E37B61DD3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34301" y="133350"/>
          <a:ext cx="0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31"/>
  <sheetViews>
    <sheetView topLeftCell="C1" zoomScale="90" zoomScaleNormal="90" workbookViewId="0">
      <selection activeCell="F10" sqref="F10"/>
    </sheetView>
  </sheetViews>
  <sheetFormatPr defaultRowHeight="15"/>
  <cols>
    <col min="1" max="1" width="1.85546875" style="10" customWidth="1"/>
    <col min="2" max="2" width="58.7109375" style="10" bestFit="1" customWidth="1"/>
    <col min="3" max="3" width="11" style="10" customWidth="1"/>
    <col min="4" max="4" width="11.7109375" style="10" bestFit="1" customWidth="1"/>
    <col min="5" max="5" width="38.140625" style="10" customWidth="1"/>
    <col min="6" max="6" width="33.85546875" style="10" bestFit="1" customWidth="1"/>
    <col min="7" max="7" width="11.140625" style="10" customWidth="1"/>
    <col min="8" max="8" width="19" style="10" customWidth="1"/>
    <col min="9" max="9" width="17.85546875" style="10" customWidth="1"/>
    <col min="10" max="10" width="15" style="10" customWidth="1"/>
    <col min="11" max="11" width="9.140625" style="10"/>
    <col min="12" max="12" width="11.85546875" style="10" customWidth="1"/>
    <col min="13" max="16384" width="9.140625" style="10"/>
  </cols>
  <sheetData>
    <row r="1" spans="2:11">
      <c r="B1" s="18" t="s">
        <v>37</v>
      </c>
      <c r="C1" s="19"/>
      <c r="D1" s="19"/>
    </row>
    <row r="2" spans="2:11">
      <c r="B2" s="18" t="s">
        <v>35</v>
      </c>
      <c r="C2" s="19"/>
      <c r="D2" s="19"/>
      <c r="I2" s="24"/>
      <c r="J2" s="24"/>
    </row>
    <row r="3" spans="2:11">
      <c r="B3" s="18" t="s">
        <v>32</v>
      </c>
      <c r="C3" s="19"/>
      <c r="D3" s="19"/>
      <c r="I3" s="24"/>
      <c r="J3" s="56"/>
    </row>
    <row r="4" spans="2:11" ht="15.75" thickBot="1">
      <c r="B4" s="13"/>
      <c r="C4" s="13"/>
      <c r="D4" s="13"/>
      <c r="F4" s="13"/>
      <c r="G4" s="13"/>
      <c r="H4" s="13"/>
      <c r="I4" s="12"/>
      <c r="J4" s="56"/>
      <c r="K4" s="14"/>
    </row>
    <row r="5" spans="2:11" ht="45.75" thickBot="1">
      <c r="B5" s="26" t="s">
        <v>2</v>
      </c>
      <c r="C5" s="27" t="s">
        <v>3</v>
      </c>
      <c r="D5" s="30" t="s">
        <v>38</v>
      </c>
      <c r="E5" s="27" t="s">
        <v>5</v>
      </c>
      <c r="F5" s="25" t="s">
        <v>6</v>
      </c>
      <c r="G5" s="63" t="s">
        <v>7</v>
      </c>
      <c r="H5" s="25" t="s">
        <v>13</v>
      </c>
      <c r="I5" s="31" t="s">
        <v>0</v>
      </c>
      <c r="J5" s="27" t="s">
        <v>1</v>
      </c>
      <c r="K5" s="15"/>
    </row>
    <row r="6" spans="2:11">
      <c r="B6" s="67" t="s">
        <v>39</v>
      </c>
      <c r="C6" s="71" t="s">
        <v>40</v>
      </c>
      <c r="D6" s="72">
        <v>267820</v>
      </c>
      <c r="E6" s="73" t="s">
        <v>51</v>
      </c>
      <c r="F6" s="74" t="s">
        <v>52</v>
      </c>
      <c r="G6" s="74" t="s">
        <v>53</v>
      </c>
      <c r="H6" s="81">
        <f>D6/1000</f>
        <v>267.82</v>
      </c>
      <c r="I6" s="65">
        <f>H6/I18*100</f>
        <v>47.925129287976659</v>
      </c>
      <c r="J6" s="65">
        <f t="shared" ref="J6:J12" si="0">H6</f>
        <v>267.82</v>
      </c>
      <c r="K6" s="24"/>
    </row>
    <row r="7" spans="2:11">
      <c r="B7" s="68" t="s">
        <v>41</v>
      </c>
      <c r="C7" s="28" t="s">
        <v>42</v>
      </c>
      <c r="D7" s="32">
        <v>24370</v>
      </c>
      <c r="E7" s="61" t="s">
        <v>54</v>
      </c>
      <c r="F7" s="64" t="s">
        <v>56</v>
      </c>
      <c r="G7" s="64" t="s">
        <v>53</v>
      </c>
      <c r="H7" s="32">
        <f>D7/1000</f>
        <v>24.37</v>
      </c>
      <c r="I7" s="32">
        <f>H7/I18*100</f>
        <v>4.3608968738256708</v>
      </c>
      <c r="J7" s="32">
        <f t="shared" si="0"/>
        <v>24.37</v>
      </c>
      <c r="K7" s="24"/>
    </row>
    <row r="8" spans="2:11">
      <c r="B8" s="69" t="s">
        <v>49</v>
      </c>
      <c r="C8" s="82">
        <v>0.62577546296296294</v>
      </c>
      <c r="D8" s="32">
        <v>52380</v>
      </c>
      <c r="E8" s="57" t="s">
        <v>55</v>
      </c>
      <c r="F8" s="75" t="s">
        <v>52</v>
      </c>
      <c r="G8" s="64" t="s">
        <v>53</v>
      </c>
      <c r="H8" s="32">
        <f>D8/1000</f>
        <v>52.38</v>
      </c>
      <c r="I8" s="32">
        <f>H8/I18*100</f>
        <v>9.3731546266306385</v>
      </c>
      <c r="J8" s="32">
        <f t="shared" si="0"/>
        <v>52.38</v>
      </c>
      <c r="K8" s="24"/>
    </row>
    <row r="9" spans="2:11">
      <c r="B9" s="68" t="s">
        <v>58</v>
      </c>
      <c r="C9" s="28">
        <v>0.83412037037037035</v>
      </c>
      <c r="D9" s="32">
        <v>111840</v>
      </c>
      <c r="E9" s="57" t="s">
        <v>59</v>
      </c>
      <c r="F9" s="75" t="s">
        <v>52</v>
      </c>
      <c r="G9" s="64" t="s">
        <v>53</v>
      </c>
      <c r="H9" s="32">
        <v>111.84</v>
      </c>
      <c r="I9" s="32">
        <f>H9/I18*100</f>
        <v>20.013241951935292</v>
      </c>
      <c r="J9" s="77">
        <v>111.84</v>
      </c>
      <c r="K9" s="24"/>
    </row>
    <row r="10" spans="2:11">
      <c r="B10" s="70" t="s">
        <v>43</v>
      </c>
      <c r="C10" s="58" t="s">
        <v>44</v>
      </c>
      <c r="D10" s="32">
        <v>37750</v>
      </c>
      <c r="E10" s="57" t="s">
        <v>55</v>
      </c>
      <c r="F10" s="64" t="s">
        <v>52</v>
      </c>
      <c r="G10" s="64" t="s">
        <v>53</v>
      </c>
      <c r="H10" s="32">
        <f>(D10)/1000</f>
        <v>37.75</v>
      </c>
      <c r="I10" s="32">
        <f>H10/I18*100</f>
        <v>6.7551849399638524</v>
      </c>
      <c r="J10" s="32">
        <f t="shared" si="0"/>
        <v>37.75</v>
      </c>
      <c r="K10" s="24"/>
    </row>
    <row r="11" spans="2:11">
      <c r="B11" s="68" t="s">
        <v>45</v>
      </c>
      <c r="C11" s="28" t="s">
        <v>46</v>
      </c>
      <c r="D11" s="32">
        <v>56450</v>
      </c>
      <c r="E11" s="57" t="s">
        <v>55</v>
      </c>
      <c r="F11" s="64" t="s">
        <v>52</v>
      </c>
      <c r="G11" s="64" t="s">
        <v>53</v>
      </c>
      <c r="H11" s="32">
        <f t="shared" ref="H11:H12" si="1">(D11)/1000</f>
        <v>56.45</v>
      </c>
      <c r="I11" s="32">
        <f>I8</f>
        <v>9.3731546266306385</v>
      </c>
      <c r="J11" s="32">
        <f t="shared" si="0"/>
        <v>56.45</v>
      </c>
      <c r="K11" s="24"/>
    </row>
    <row r="12" spans="2:11">
      <c r="B12" s="64" t="s">
        <v>47</v>
      </c>
      <c r="C12" s="64" t="s">
        <v>48</v>
      </c>
      <c r="D12" s="32">
        <v>2540</v>
      </c>
      <c r="E12" s="57" t="s">
        <v>51</v>
      </c>
      <c r="F12" s="64" t="s">
        <v>57</v>
      </c>
      <c r="G12" s="64" t="s">
        <v>53</v>
      </c>
      <c r="H12" s="76">
        <f t="shared" si="1"/>
        <v>2.54</v>
      </c>
      <c r="I12" s="32">
        <f>H12/I18*100</f>
        <v>0.45452105291412415</v>
      </c>
      <c r="J12" s="32">
        <f t="shared" si="0"/>
        <v>2.54</v>
      </c>
      <c r="K12" s="24"/>
    </row>
    <row r="13" spans="2:11">
      <c r="B13" s="68" t="s">
        <v>50</v>
      </c>
      <c r="C13" s="28">
        <v>0.83446759259259251</v>
      </c>
      <c r="D13" s="32">
        <v>5680</v>
      </c>
      <c r="E13" s="61" t="s">
        <v>55</v>
      </c>
      <c r="F13" s="64" t="s">
        <v>57</v>
      </c>
      <c r="G13" s="64" t="s">
        <v>53</v>
      </c>
      <c r="H13" s="32">
        <f t="shared" ref="H13" si="2">(D13)/1000</f>
        <v>5.68</v>
      </c>
      <c r="I13" s="32">
        <f>H13/I18*100</f>
        <v>1.0164092836819782</v>
      </c>
      <c r="J13" s="32">
        <f t="shared" ref="J13" si="3">H13</f>
        <v>5.68</v>
      </c>
      <c r="K13" s="24"/>
    </row>
    <row r="14" spans="2:11" ht="15.75" thickBot="1">
      <c r="B14" s="20"/>
      <c r="C14" s="21"/>
      <c r="D14" s="22"/>
      <c r="E14" s="9"/>
      <c r="F14" s="23"/>
      <c r="G14" s="9"/>
      <c r="H14" s="16"/>
      <c r="I14" s="16"/>
      <c r="J14" s="16"/>
      <c r="K14" s="16"/>
    </row>
    <row r="15" spans="2:11">
      <c r="B15" s="9"/>
      <c r="C15" s="34"/>
      <c r="D15" s="37" t="s">
        <v>12</v>
      </c>
      <c r="E15" s="9"/>
      <c r="F15" s="23"/>
      <c r="H15" s="45"/>
      <c r="I15" s="46" t="s">
        <v>14</v>
      </c>
    </row>
    <row r="16" spans="2:11">
      <c r="C16" s="35" t="s">
        <v>8</v>
      </c>
      <c r="D16" s="38">
        <f>D6</f>
        <v>267820</v>
      </c>
      <c r="E16" s="24"/>
      <c r="F16" s="9"/>
      <c r="H16" s="35" t="s">
        <v>8</v>
      </c>
      <c r="I16" s="47">
        <f>SUM(H6)</f>
        <v>267.82</v>
      </c>
    </row>
    <row r="17" spans="2:10">
      <c r="C17" s="35" t="s">
        <v>9</v>
      </c>
      <c r="D17" s="38">
        <f>SUM(D7:D13)</f>
        <v>291010</v>
      </c>
      <c r="E17" s="24"/>
      <c r="F17" s="9"/>
      <c r="H17" s="35" t="s">
        <v>9</v>
      </c>
      <c r="I17" s="48">
        <f>SUM(H7:H13)</f>
        <v>291.01000000000005</v>
      </c>
    </row>
    <row r="18" spans="2:10" ht="15.75" thickBot="1">
      <c r="C18" s="36" t="s">
        <v>10</v>
      </c>
      <c r="D18" s="39">
        <f>D16+D17</f>
        <v>558830</v>
      </c>
      <c r="E18" s="24"/>
      <c r="F18" s="9"/>
      <c r="H18" s="36" t="s">
        <v>10</v>
      </c>
      <c r="I18" s="49">
        <f>I16+I17</f>
        <v>558.83000000000004</v>
      </c>
    </row>
    <row r="19" spans="2:10" ht="15.75" thickBot="1">
      <c r="H19" s="24"/>
    </row>
    <row r="20" spans="2:10">
      <c r="B20" s="19"/>
      <c r="C20" s="103" t="s">
        <v>33</v>
      </c>
      <c r="D20" s="104"/>
      <c r="G20" s="11"/>
      <c r="H20" s="103" t="s">
        <v>33</v>
      </c>
      <c r="I20" s="104"/>
      <c r="J20" s="17"/>
    </row>
    <row r="21" spans="2:10">
      <c r="C21" s="105"/>
      <c r="D21" s="106"/>
      <c r="G21" s="11"/>
      <c r="H21" s="105"/>
      <c r="I21" s="106"/>
      <c r="J21" s="17"/>
    </row>
    <row r="22" spans="2:10" ht="15.75" thickBot="1">
      <c r="C22" s="107"/>
      <c r="D22" s="108"/>
      <c r="G22" s="11"/>
      <c r="H22" s="107"/>
      <c r="I22" s="108"/>
      <c r="J22" s="17"/>
    </row>
    <row r="23" spans="2:10">
      <c r="C23" s="40"/>
      <c r="D23" s="41" t="s">
        <v>15</v>
      </c>
      <c r="G23" s="11"/>
      <c r="H23" s="41"/>
      <c r="I23" s="41" t="s">
        <v>1</v>
      </c>
      <c r="J23" s="17"/>
    </row>
    <row r="24" spans="2:10">
      <c r="C24" s="35" t="s">
        <v>8</v>
      </c>
      <c r="D24" s="32">
        <f>D16</f>
        <v>267820</v>
      </c>
      <c r="H24" s="50" t="s">
        <v>8</v>
      </c>
      <c r="I24" s="53">
        <f>J6</f>
        <v>267.82</v>
      </c>
    </row>
    <row r="25" spans="2:10">
      <c r="C25" s="33" t="s">
        <v>30</v>
      </c>
      <c r="D25" s="32">
        <v>291010</v>
      </c>
      <c r="H25" s="51" t="s">
        <v>30</v>
      </c>
      <c r="I25" s="54">
        <v>291.01</v>
      </c>
    </row>
    <row r="26" spans="2:10" ht="15.75" thickBot="1">
      <c r="C26" s="36" t="s">
        <v>10</v>
      </c>
      <c r="D26" s="42">
        <f>D16+D17</f>
        <v>558830</v>
      </c>
      <c r="H26" s="52" t="s">
        <v>10</v>
      </c>
      <c r="I26" s="55">
        <f>I18</f>
        <v>558.83000000000004</v>
      </c>
    </row>
    <row r="27" spans="2:10" ht="15.75" thickBot="1">
      <c r="C27" s="9"/>
      <c r="D27" s="9"/>
    </row>
    <row r="28" spans="2:10" ht="16.5" thickBot="1">
      <c r="C28" s="43" t="s">
        <v>11</v>
      </c>
      <c r="D28" s="44">
        <f>(D25/D26)*100</f>
        <v>52.074870712023333</v>
      </c>
      <c r="H28" s="43" t="s">
        <v>11</v>
      </c>
      <c r="I28" s="44">
        <f>I25/I26*100</f>
        <v>52.074870712023326</v>
      </c>
    </row>
    <row r="29" spans="2:10">
      <c r="C29" s="13"/>
    </row>
    <row r="30" spans="2:10">
      <c r="C30" s="13"/>
    </row>
    <row r="31" spans="2:10">
      <c r="C31" s="13"/>
    </row>
  </sheetData>
  <mergeCells count="2">
    <mergeCell ref="C20:D22"/>
    <mergeCell ref="H20:I2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colBreaks count="1" manualBreakCount="1">
    <brk id="7" max="31" man="1"/>
  </colBreaks>
  <ignoredErrors>
    <ignoredError sqref="D17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37"/>
  <sheetViews>
    <sheetView tabSelected="1" workbookViewId="0">
      <selection activeCell="C7" sqref="C7"/>
    </sheetView>
  </sheetViews>
  <sheetFormatPr defaultRowHeight="15"/>
  <cols>
    <col min="1" max="1" width="62.5703125" customWidth="1"/>
    <col min="2" max="2" width="15.85546875" customWidth="1"/>
    <col min="3" max="3" width="14.85546875" customWidth="1"/>
    <col min="4" max="4" width="31.42578125" customWidth="1"/>
    <col min="5" max="5" width="34.140625" customWidth="1"/>
    <col min="6" max="6" width="12.7109375" customWidth="1"/>
    <col min="7" max="7" width="11.42578125" customWidth="1"/>
    <col min="8" max="8" width="19.28515625" customWidth="1"/>
    <col min="9" max="9" width="14.28515625" customWidth="1"/>
  </cols>
  <sheetData>
    <row r="1" spans="1:9">
      <c r="A1" s="18" t="s">
        <v>37</v>
      </c>
      <c r="B1" s="19"/>
      <c r="C1" s="19"/>
      <c r="D1" s="10"/>
      <c r="E1" s="10"/>
      <c r="F1" s="10"/>
      <c r="G1" s="10"/>
      <c r="H1" s="10"/>
      <c r="I1" s="10"/>
    </row>
    <row r="2" spans="1:9">
      <c r="A2" s="18" t="s">
        <v>103</v>
      </c>
      <c r="B2" s="19"/>
      <c r="C2" s="19"/>
      <c r="D2" s="10"/>
      <c r="E2" s="10"/>
      <c r="F2" s="10"/>
      <c r="G2" s="10"/>
      <c r="H2" s="24"/>
      <c r="I2" s="24"/>
    </row>
    <row r="3" spans="1:9">
      <c r="A3" s="18" t="s">
        <v>32</v>
      </c>
      <c r="B3" s="19"/>
      <c r="C3" s="19"/>
      <c r="D3" s="10"/>
      <c r="E3" s="10"/>
      <c r="F3" s="10"/>
      <c r="G3" s="10"/>
      <c r="H3" s="24"/>
      <c r="I3" s="56"/>
    </row>
    <row r="4" spans="1:9" ht="15.75" thickBot="1">
      <c r="A4" s="13"/>
      <c r="B4" s="13"/>
      <c r="C4" s="13"/>
      <c r="D4" s="10"/>
      <c r="E4" s="13"/>
      <c r="F4" s="13"/>
      <c r="G4" s="13"/>
      <c r="H4" s="12"/>
      <c r="I4" s="56"/>
    </row>
    <row r="5" spans="1:9" ht="30.75" thickBot="1">
      <c r="A5" s="26" t="s">
        <v>2</v>
      </c>
      <c r="B5" s="27" t="s">
        <v>3</v>
      </c>
      <c r="C5" s="30" t="s">
        <v>38</v>
      </c>
      <c r="D5" s="27" t="s">
        <v>5</v>
      </c>
      <c r="E5" s="25" t="s">
        <v>6</v>
      </c>
      <c r="F5" s="63" t="s">
        <v>7</v>
      </c>
      <c r="G5" s="25" t="s">
        <v>13</v>
      </c>
      <c r="H5" s="31" t="s">
        <v>0</v>
      </c>
      <c r="I5" s="27" t="s">
        <v>1</v>
      </c>
    </row>
    <row r="6" spans="1:9">
      <c r="A6" s="67" t="s">
        <v>39</v>
      </c>
      <c r="B6" s="71" t="s">
        <v>40</v>
      </c>
      <c r="C6" s="72">
        <v>210560</v>
      </c>
      <c r="D6" s="73" t="s">
        <v>51</v>
      </c>
      <c r="E6" s="74" t="s">
        <v>52</v>
      </c>
      <c r="F6" s="74" t="s">
        <v>53</v>
      </c>
      <c r="G6" s="81">
        <f>C6/1000</f>
        <v>210.56</v>
      </c>
      <c r="H6" s="65">
        <f>G6/H27*100</f>
        <v>35.978832362494941</v>
      </c>
      <c r="I6" s="65">
        <f t="shared" ref="I6:I19" si="0">G6</f>
        <v>210.56</v>
      </c>
    </row>
    <row r="7" spans="1:9">
      <c r="A7" s="68" t="s">
        <v>41</v>
      </c>
      <c r="B7" s="28" t="s">
        <v>42</v>
      </c>
      <c r="C7" s="32">
        <v>21420</v>
      </c>
      <c r="D7" s="61" t="s">
        <v>54</v>
      </c>
      <c r="E7" s="64" t="s">
        <v>56</v>
      </c>
      <c r="F7" s="64" t="s">
        <v>53</v>
      </c>
      <c r="G7" s="32">
        <f>C7/1000</f>
        <v>21.42</v>
      </c>
      <c r="H7" s="32">
        <f>G7/H27*100</f>
        <v>3.6600806858123183</v>
      </c>
      <c r="I7" s="32">
        <f t="shared" si="0"/>
        <v>21.42</v>
      </c>
    </row>
    <row r="8" spans="1:9">
      <c r="A8" s="69" t="s">
        <v>49</v>
      </c>
      <c r="B8" s="82">
        <v>0.62577546296296294</v>
      </c>
      <c r="C8" s="83">
        <v>60290</v>
      </c>
      <c r="D8" s="57" t="s">
        <v>55</v>
      </c>
      <c r="E8" s="75" t="s">
        <v>52</v>
      </c>
      <c r="F8" s="64" t="s">
        <v>53</v>
      </c>
      <c r="G8" s="32">
        <f>C8/1000</f>
        <v>60.29</v>
      </c>
      <c r="H8" s="32">
        <f>G8/H27*100</f>
        <v>10.301879764128135</v>
      </c>
      <c r="I8" s="77">
        <f t="shared" si="0"/>
        <v>60.29</v>
      </c>
    </row>
    <row r="9" spans="1:9">
      <c r="A9" s="68" t="s">
        <v>58</v>
      </c>
      <c r="B9" s="28">
        <v>0.83412037037037035</v>
      </c>
      <c r="C9" s="32">
        <v>117900</v>
      </c>
      <c r="D9" s="57" t="s">
        <v>59</v>
      </c>
      <c r="E9" s="75" t="s">
        <v>52</v>
      </c>
      <c r="F9" s="64" t="s">
        <v>53</v>
      </c>
      <c r="G9" s="32">
        <v>117.9</v>
      </c>
      <c r="H9" s="32">
        <f>G9/H27*100</f>
        <v>20.14582226224427</v>
      </c>
      <c r="I9" s="32">
        <f t="shared" si="0"/>
        <v>117.9</v>
      </c>
    </row>
    <row r="10" spans="1:9">
      <c r="A10" s="70" t="s">
        <v>43</v>
      </c>
      <c r="B10" s="58" t="s">
        <v>44</v>
      </c>
      <c r="C10" s="32">
        <v>47060</v>
      </c>
      <c r="D10" s="57" t="s">
        <v>55</v>
      </c>
      <c r="E10" s="64" t="s">
        <v>52</v>
      </c>
      <c r="F10" s="64" t="s">
        <v>53</v>
      </c>
      <c r="G10" s="32">
        <f>(C10)/1000</f>
        <v>47.06</v>
      </c>
      <c r="H10" s="32">
        <f>G10/H27*100</f>
        <v>8.0412416934793498</v>
      </c>
      <c r="I10" s="99">
        <f t="shared" si="0"/>
        <v>47.06</v>
      </c>
    </row>
    <row r="11" spans="1:9">
      <c r="A11" s="70" t="s">
        <v>60</v>
      </c>
      <c r="B11" s="100">
        <v>0.83447916666666666</v>
      </c>
      <c r="C11" s="32">
        <v>4690</v>
      </c>
      <c r="D11" s="57" t="s">
        <v>55</v>
      </c>
      <c r="E11" s="64" t="s">
        <v>57</v>
      </c>
      <c r="F11" s="64" t="s">
        <v>53</v>
      </c>
      <c r="G11" s="32">
        <v>4.6900000000000004</v>
      </c>
      <c r="H11" s="32">
        <f>G11/H27*100</f>
        <v>0.80139021552099787</v>
      </c>
      <c r="I11" s="32">
        <f t="shared" si="0"/>
        <v>4.6900000000000004</v>
      </c>
    </row>
    <row r="12" spans="1:9">
      <c r="A12" s="70" t="s">
        <v>61</v>
      </c>
      <c r="B12" s="100">
        <v>0.83473379629629629</v>
      </c>
      <c r="C12" s="32">
        <v>9140</v>
      </c>
      <c r="D12" s="57" t="s">
        <v>55</v>
      </c>
      <c r="E12" s="64" t="s">
        <v>57</v>
      </c>
      <c r="F12" s="64" t="s">
        <v>62</v>
      </c>
      <c r="G12" s="32">
        <v>9.14</v>
      </c>
      <c r="H12" s="32">
        <f>G12/H27*100</f>
        <v>1.5617711236379359</v>
      </c>
      <c r="I12" s="99">
        <f t="shared" si="0"/>
        <v>9.14</v>
      </c>
    </row>
    <row r="13" spans="1:9">
      <c r="A13" s="68" t="s">
        <v>45</v>
      </c>
      <c r="B13" s="28" t="s">
        <v>46</v>
      </c>
      <c r="C13" s="83">
        <v>66540</v>
      </c>
      <c r="D13" s="57" t="s">
        <v>55</v>
      </c>
      <c r="E13" s="64" t="s">
        <v>52</v>
      </c>
      <c r="F13" s="64" t="s">
        <v>53</v>
      </c>
      <c r="G13" s="32">
        <f t="shared" ref="G13:G19" si="1">(C13)/1000</f>
        <v>66.540000000000006</v>
      </c>
      <c r="H13" s="32">
        <f>G13/H27*100</f>
        <v>11.369830477775521</v>
      </c>
      <c r="I13" s="32">
        <f t="shared" si="0"/>
        <v>66.540000000000006</v>
      </c>
    </row>
    <row r="14" spans="1:9">
      <c r="A14" s="64" t="s">
        <v>47</v>
      </c>
      <c r="B14" s="64" t="s">
        <v>48</v>
      </c>
      <c r="C14" s="32">
        <v>8680</v>
      </c>
      <c r="D14" s="57" t="s">
        <v>51</v>
      </c>
      <c r="E14" s="64" t="s">
        <v>57</v>
      </c>
      <c r="F14" s="64" t="s">
        <v>53</v>
      </c>
      <c r="G14" s="76">
        <f t="shared" si="1"/>
        <v>8.68</v>
      </c>
      <c r="H14" s="32">
        <f>G14/H27*100</f>
        <v>1.4831699511134884</v>
      </c>
      <c r="I14" s="32">
        <f t="shared" si="0"/>
        <v>8.68</v>
      </c>
    </row>
    <row r="15" spans="1:9">
      <c r="A15" s="68" t="s">
        <v>50</v>
      </c>
      <c r="B15" s="28">
        <v>0.83446759259259251</v>
      </c>
      <c r="C15" s="32">
        <v>14990</v>
      </c>
      <c r="D15" s="61" t="s">
        <v>55</v>
      </c>
      <c r="E15" s="64" t="s">
        <v>57</v>
      </c>
      <c r="F15" s="64" t="s">
        <v>53</v>
      </c>
      <c r="G15" s="32">
        <v>14.99</v>
      </c>
      <c r="H15" s="32">
        <f>G15/H27*100</f>
        <v>2.5613729916118881</v>
      </c>
      <c r="I15" s="32">
        <f t="shared" si="0"/>
        <v>14.99</v>
      </c>
    </row>
    <row r="16" spans="1:9">
      <c r="A16" s="112" t="s">
        <v>67</v>
      </c>
      <c r="B16" s="114">
        <v>0.83444444444444443</v>
      </c>
      <c r="C16" s="101">
        <v>3285</v>
      </c>
      <c r="D16" s="57" t="s">
        <v>83</v>
      </c>
      <c r="E16" s="112" t="s">
        <v>57</v>
      </c>
      <c r="F16" s="112" t="s">
        <v>53</v>
      </c>
      <c r="G16" s="110">
        <f>(C16+C17)/1000</f>
        <v>7.3150000000000004</v>
      </c>
      <c r="H16" s="110">
        <f>G16/H27*100</f>
        <v>1.2499295152528995</v>
      </c>
      <c r="I16" s="110">
        <f>G16</f>
        <v>7.3150000000000004</v>
      </c>
    </row>
    <row r="17" spans="1:9">
      <c r="A17" s="113"/>
      <c r="B17" s="115"/>
      <c r="C17" s="99">
        <v>4030</v>
      </c>
      <c r="D17" s="61" t="s">
        <v>84</v>
      </c>
      <c r="E17" s="113"/>
      <c r="F17" s="113"/>
      <c r="G17" s="111"/>
      <c r="H17" s="111"/>
      <c r="I17" s="111"/>
    </row>
    <row r="18" spans="1:9">
      <c r="A18" s="68" t="s">
        <v>69</v>
      </c>
      <c r="B18" s="28">
        <v>0.83443287037037039</v>
      </c>
      <c r="C18" s="32">
        <v>1558</v>
      </c>
      <c r="D18" s="61" t="s">
        <v>102</v>
      </c>
      <c r="E18" s="64" t="s">
        <v>57</v>
      </c>
      <c r="F18" s="64" t="s">
        <v>53</v>
      </c>
      <c r="G18" s="32">
        <f t="shared" si="1"/>
        <v>1.5580000000000001</v>
      </c>
      <c r="H18" s="32">
        <f>G18/H27*100</f>
        <v>0.26621875389802013</v>
      </c>
      <c r="I18" s="32">
        <f t="shared" si="0"/>
        <v>1.5580000000000001</v>
      </c>
    </row>
    <row r="19" spans="1:9">
      <c r="A19" s="68" t="s">
        <v>66</v>
      </c>
      <c r="B19" s="28">
        <v>0.83429398148148148</v>
      </c>
      <c r="C19" s="32">
        <v>2050</v>
      </c>
      <c r="D19" s="61" t="s">
        <v>84</v>
      </c>
      <c r="E19" s="64" t="s">
        <v>57</v>
      </c>
      <c r="F19" s="64" t="s">
        <v>53</v>
      </c>
      <c r="G19" s="32">
        <f t="shared" si="1"/>
        <v>2.0499999999999998</v>
      </c>
      <c r="H19" s="32">
        <f>G19/H27*100</f>
        <v>0.35028783407634223</v>
      </c>
      <c r="I19" s="32">
        <f t="shared" si="0"/>
        <v>2.0499999999999998</v>
      </c>
    </row>
    <row r="20" spans="1:9">
      <c r="A20" s="68" t="s">
        <v>104</v>
      </c>
      <c r="B20" s="28" t="s">
        <v>97</v>
      </c>
      <c r="C20" s="32">
        <v>50</v>
      </c>
      <c r="D20" s="61" t="s">
        <v>105</v>
      </c>
      <c r="E20" s="64" t="s">
        <v>57</v>
      </c>
      <c r="F20" s="64" t="s">
        <v>53</v>
      </c>
      <c r="G20" s="32">
        <v>0.05</v>
      </c>
      <c r="H20" s="32">
        <v>7.0000000000000001E-3</v>
      </c>
      <c r="I20" s="32">
        <v>0.05</v>
      </c>
    </row>
    <row r="21" spans="1:9">
      <c r="A21" s="68" t="s">
        <v>76</v>
      </c>
      <c r="B21" s="84" t="s">
        <v>88</v>
      </c>
      <c r="C21" s="85">
        <v>12990</v>
      </c>
      <c r="D21" s="61" t="s">
        <v>89</v>
      </c>
      <c r="E21" s="68" t="s">
        <v>57</v>
      </c>
      <c r="F21" s="68" t="s">
        <v>53</v>
      </c>
      <c r="G21" s="85">
        <v>12.99</v>
      </c>
      <c r="H21" s="85">
        <f>G21/H27*100</f>
        <v>2.2196287632447249</v>
      </c>
      <c r="I21" s="85">
        <f>G21</f>
        <v>12.99</v>
      </c>
    </row>
    <row r="22" spans="1:9" ht="15.75" thickBot="1">
      <c r="A22" s="92"/>
      <c r="B22" s="93"/>
      <c r="C22" s="98"/>
      <c r="D22" s="95"/>
      <c r="E22" s="80"/>
      <c r="F22" s="80"/>
      <c r="G22" s="42"/>
      <c r="H22" s="98"/>
      <c r="I22" s="42"/>
    </row>
    <row r="23" spans="1:9" ht="15.75" thickBot="1">
      <c r="A23" s="20"/>
      <c r="B23" s="21"/>
      <c r="C23" s="94"/>
      <c r="D23" s="9"/>
      <c r="E23" s="23"/>
      <c r="F23" s="9"/>
      <c r="G23" s="16"/>
      <c r="H23" s="96"/>
      <c r="I23" s="16"/>
    </row>
    <row r="24" spans="1:9">
      <c r="A24" s="9"/>
      <c r="B24" s="34"/>
      <c r="C24" s="37" t="s">
        <v>12</v>
      </c>
      <c r="D24" s="9"/>
      <c r="E24" s="23"/>
      <c r="F24" s="10"/>
      <c r="G24" s="45"/>
      <c r="H24" s="46" t="s">
        <v>14</v>
      </c>
      <c r="I24" s="10"/>
    </row>
    <row r="25" spans="1:9">
      <c r="A25" s="10"/>
      <c r="B25" s="35" t="s">
        <v>8</v>
      </c>
      <c r="C25" s="38">
        <f>C6</f>
        <v>210560</v>
      </c>
      <c r="D25" s="24"/>
      <c r="E25" s="9"/>
      <c r="F25" s="10"/>
      <c r="G25" s="35" t="s">
        <v>8</v>
      </c>
      <c r="H25" s="47">
        <f>SUM(G6)</f>
        <v>210.56</v>
      </c>
      <c r="I25" s="10"/>
    </row>
    <row r="26" spans="1:9">
      <c r="A26" s="10"/>
      <c r="B26" s="35" t="s">
        <v>9</v>
      </c>
      <c r="C26" s="38">
        <f>SUM(C7:C22)</f>
        <v>374673</v>
      </c>
      <c r="D26" s="24"/>
      <c r="E26" s="9"/>
      <c r="F26" s="10"/>
      <c r="G26" s="35" t="s">
        <v>9</v>
      </c>
      <c r="H26" s="48">
        <v>374.673</v>
      </c>
      <c r="I26" s="10"/>
    </row>
    <row r="27" spans="1:9" ht="15.75" thickBot="1">
      <c r="A27" s="10"/>
      <c r="B27" s="36" t="s">
        <v>10</v>
      </c>
      <c r="C27" s="39">
        <f>C25+C26</f>
        <v>585233</v>
      </c>
      <c r="D27" s="24"/>
      <c r="E27" s="9"/>
      <c r="F27" s="10"/>
      <c r="G27" s="36" t="s">
        <v>10</v>
      </c>
      <c r="H27" s="49">
        <f>H25+H26</f>
        <v>585.23299999999995</v>
      </c>
      <c r="I27" s="10"/>
    </row>
    <row r="28" spans="1:9" ht="15.75" thickBot="1">
      <c r="A28" s="10"/>
      <c r="B28" s="10"/>
      <c r="C28" s="10"/>
      <c r="D28" s="10"/>
      <c r="E28" s="10"/>
      <c r="F28" s="10"/>
      <c r="G28" s="24"/>
      <c r="H28" s="10"/>
      <c r="I28" s="10"/>
    </row>
    <row r="29" spans="1:9">
      <c r="A29" s="19"/>
      <c r="B29" s="103" t="s">
        <v>33</v>
      </c>
      <c r="C29" s="104"/>
      <c r="D29" s="10"/>
      <c r="E29" s="10"/>
      <c r="F29" s="11"/>
      <c r="G29" s="103" t="s">
        <v>33</v>
      </c>
      <c r="H29" s="104"/>
      <c r="I29" s="17"/>
    </row>
    <row r="30" spans="1:9">
      <c r="A30" s="10"/>
      <c r="B30" s="105"/>
      <c r="C30" s="106"/>
      <c r="D30" s="10"/>
      <c r="E30" s="10"/>
      <c r="F30" s="11"/>
      <c r="G30" s="105"/>
      <c r="H30" s="106"/>
      <c r="I30" s="17"/>
    </row>
    <row r="31" spans="1:9" ht="15.75" thickBot="1">
      <c r="A31" s="10"/>
      <c r="B31" s="107"/>
      <c r="C31" s="108"/>
      <c r="D31" s="10"/>
      <c r="E31" s="10"/>
      <c r="F31" s="11"/>
      <c r="G31" s="107"/>
      <c r="H31" s="108"/>
      <c r="I31" s="17"/>
    </row>
    <row r="32" spans="1:9">
      <c r="A32" s="10"/>
      <c r="B32" s="40"/>
      <c r="C32" s="41" t="s">
        <v>15</v>
      </c>
      <c r="D32" s="10"/>
      <c r="E32" s="10"/>
      <c r="F32" s="11"/>
      <c r="G32" s="41"/>
      <c r="H32" s="41" t="s">
        <v>1</v>
      </c>
      <c r="I32" s="17"/>
    </row>
    <row r="33" spans="1:9">
      <c r="A33" s="10"/>
      <c r="B33" s="35" t="s">
        <v>8</v>
      </c>
      <c r="C33" s="32">
        <f>C25</f>
        <v>210560</v>
      </c>
      <c r="D33" s="10"/>
      <c r="E33" s="10"/>
      <c r="F33" s="10"/>
      <c r="G33" s="50" t="s">
        <v>8</v>
      </c>
      <c r="H33" s="53">
        <f>I6</f>
        <v>210.56</v>
      </c>
      <c r="I33" s="10"/>
    </row>
    <row r="34" spans="1:9">
      <c r="A34" s="10"/>
      <c r="B34" s="33" t="s">
        <v>30</v>
      </c>
      <c r="C34" s="32">
        <v>374673</v>
      </c>
      <c r="D34" s="10"/>
      <c r="E34" s="10"/>
      <c r="F34" s="10"/>
      <c r="G34" s="51" t="s">
        <v>30</v>
      </c>
      <c r="H34" s="54">
        <v>374.673</v>
      </c>
      <c r="I34" s="10"/>
    </row>
    <row r="35" spans="1:9" ht="15.75" thickBot="1">
      <c r="A35" s="10"/>
      <c r="B35" s="36" t="s">
        <v>10</v>
      </c>
      <c r="C35" s="42">
        <f>C25+C26</f>
        <v>585233</v>
      </c>
      <c r="D35" s="10"/>
      <c r="E35" s="10"/>
      <c r="F35" s="10"/>
      <c r="G35" s="52" t="s">
        <v>10</v>
      </c>
      <c r="H35" s="55">
        <f>H27</f>
        <v>585.23299999999995</v>
      </c>
      <c r="I35" s="10"/>
    </row>
    <row r="36" spans="1:9" ht="15.75" thickBot="1">
      <c r="A36" s="10"/>
      <c r="B36" s="9"/>
      <c r="C36" s="9"/>
      <c r="D36" s="10"/>
      <c r="E36" s="10"/>
      <c r="F36" s="10"/>
      <c r="G36" s="10"/>
      <c r="H36" s="10"/>
      <c r="I36" s="10"/>
    </row>
    <row r="37" spans="1:9" ht="16.5" thickBot="1">
      <c r="A37" s="10"/>
      <c r="B37" s="43" t="s">
        <v>11</v>
      </c>
      <c r="C37" s="44">
        <f>(C34/C35)*100</f>
        <v>64.021167637505059</v>
      </c>
      <c r="D37" s="10"/>
      <c r="E37" s="10"/>
      <c r="F37" s="10"/>
      <c r="G37" s="43" t="s">
        <v>11</v>
      </c>
      <c r="H37" s="44">
        <f>H34/H35*100</f>
        <v>64.021167637505073</v>
      </c>
      <c r="I37" s="10"/>
    </row>
  </sheetData>
  <mergeCells count="9">
    <mergeCell ref="I16:I17"/>
    <mergeCell ref="B29:C31"/>
    <mergeCell ref="G29:H31"/>
    <mergeCell ref="A16:A17"/>
    <mergeCell ref="B16:B17"/>
    <mergeCell ref="E16:E17"/>
    <mergeCell ref="F16:F17"/>
    <mergeCell ref="G16:G17"/>
    <mergeCell ref="H16:H1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V787"/>
  <sheetViews>
    <sheetView zoomScale="90" zoomScaleNormal="90" workbookViewId="0">
      <selection activeCell="G16" sqref="G16"/>
    </sheetView>
  </sheetViews>
  <sheetFormatPr defaultRowHeight="15"/>
  <cols>
    <col min="1" max="1" width="25.85546875" style="2" customWidth="1"/>
    <col min="2" max="2" width="25.7109375" style="2" customWidth="1"/>
    <col min="3" max="3" width="34" style="2" customWidth="1"/>
    <col min="4" max="4" width="20.5703125" style="2" customWidth="1"/>
    <col min="5" max="5" width="18.140625" style="2" customWidth="1"/>
    <col min="6" max="48" width="9.140625" style="3"/>
    <col min="49" max="16384" width="9.140625" style="2"/>
  </cols>
  <sheetData>
    <row r="1" spans="1:5" ht="33.75" customHeight="1">
      <c r="A1" s="116" t="s">
        <v>29</v>
      </c>
      <c r="B1" s="116"/>
      <c r="C1" s="116"/>
      <c r="D1" s="116"/>
      <c r="E1" s="4"/>
    </row>
    <row r="2" spans="1:5">
      <c r="A2" s="5" t="s">
        <v>34</v>
      </c>
      <c r="B2" s="6" t="s">
        <v>27</v>
      </c>
      <c r="C2" s="8" t="s">
        <v>31</v>
      </c>
      <c r="D2" s="6" t="s">
        <v>28</v>
      </c>
      <c r="E2" s="7" t="s">
        <v>25</v>
      </c>
    </row>
    <row r="3" spans="1:5" ht="24.95" customHeight="1">
      <c r="A3" s="1" t="s">
        <v>16</v>
      </c>
      <c r="B3" s="62"/>
      <c r="C3" s="62"/>
      <c r="D3" s="62"/>
      <c r="E3" s="62"/>
    </row>
    <row r="4" spans="1:5" ht="24.95" customHeight="1">
      <c r="A4" s="1" t="s">
        <v>17</v>
      </c>
      <c r="B4" s="62"/>
      <c r="C4" s="62"/>
      <c r="D4" s="62"/>
      <c r="E4" s="62"/>
    </row>
    <row r="5" spans="1:5" ht="24.95" customHeight="1">
      <c r="A5" s="1" t="s">
        <v>18</v>
      </c>
      <c r="B5" s="62"/>
      <c r="C5" s="62"/>
      <c r="D5" s="62"/>
      <c r="E5" s="62"/>
    </row>
    <row r="6" spans="1:5" ht="24.95" customHeight="1">
      <c r="A6" s="1" t="s">
        <v>19</v>
      </c>
      <c r="B6" s="62"/>
      <c r="C6" s="62"/>
      <c r="D6" s="62"/>
      <c r="E6" s="62"/>
    </row>
    <row r="7" spans="1:5" ht="24.95" customHeight="1">
      <c r="A7" s="1" t="s">
        <v>20</v>
      </c>
      <c r="B7" s="62"/>
      <c r="C7" s="62"/>
      <c r="D7" s="62"/>
      <c r="E7" s="62"/>
    </row>
    <row r="8" spans="1:5" ht="24.95" customHeight="1">
      <c r="A8" s="1" t="s">
        <v>21</v>
      </c>
      <c r="B8" s="62"/>
      <c r="C8" s="62"/>
      <c r="D8" s="62"/>
      <c r="E8" s="62"/>
    </row>
    <row r="9" spans="1:5" ht="24.95" customHeight="1">
      <c r="A9" s="1" t="s">
        <v>22</v>
      </c>
      <c r="B9" s="62"/>
      <c r="C9" s="62"/>
      <c r="D9" s="62"/>
      <c r="E9" s="62"/>
    </row>
    <row r="10" spans="1:5" ht="24.95" customHeight="1">
      <c r="A10" s="1" t="s">
        <v>23</v>
      </c>
      <c r="B10" s="62"/>
      <c r="C10" s="62"/>
      <c r="D10" s="62"/>
      <c r="E10" s="62"/>
    </row>
    <row r="11" spans="1:5" ht="24.95" customHeight="1">
      <c r="A11" s="1" t="s">
        <v>24</v>
      </c>
      <c r="B11" s="62"/>
      <c r="C11" s="62"/>
      <c r="D11" s="62"/>
      <c r="E11" s="62"/>
    </row>
    <row r="12" spans="1:5" ht="24.95" customHeight="1">
      <c r="A12" s="1" t="s">
        <v>4</v>
      </c>
      <c r="B12" s="62"/>
      <c r="C12" s="62"/>
      <c r="D12" s="62"/>
      <c r="E12" s="62"/>
    </row>
    <row r="14" spans="1:5" ht="20.25" customHeight="1">
      <c r="A14" s="5" t="s">
        <v>26</v>
      </c>
      <c r="B14" s="79" t="e">
        <f>#REF!+#REF!+B3+B4+B5+B6+B7+B8+B9+B10+B11+B12</f>
        <v>#REF!</v>
      </c>
      <c r="C14" s="79" t="e">
        <f>#REF!+#REF!+C3+C4+C5+C6+C7+C8+C9+C10+C11+C12</f>
        <v>#REF!</v>
      </c>
      <c r="D14" s="79" t="e">
        <f>#REF!+#REF!+D3+D4+D5+D6+D7+D8+D9+D10+D11+D12</f>
        <v>#REF!</v>
      </c>
      <c r="E14" s="79" t="e">
        <f>C14/D14*100</f>
        <v>#REF!</v>
      </c>
    </row>
    <row r="15" spans="1:5" s="3" customFormat="1"/>
    <row r="16" spans="1:5" s="3" customFormat="1"/>
    <row r="17" s="3" customFormat="1"/>
    <row r="18" s="3" customFormat="1"/>
    <row r="19" s="3" customFormat="1"/>
    <row r="20" s="3" customFormat="1"/>
    <row r="21" s="3" customFormat="1"/>
    <row r="22" s="3" customFormat="1"/>
    <row r="23" s="3" customFormat="1"/>
    <row r="24" s="3" customFormat="1"/>
    <row r="25" s="3" customFormat="1"/>
    <row r="26" s="3" customFormat="1"/>
    <row r="27" s="3" customFormat="1"/>
    <row r="28" s="3" customFormat="1"/>
    <row r="29" s="3" customFormat="1"/>
    <row r="30" s="3" customFormat="1"/>
    <row r="31" s="3" customFormat="1"/>
    <row r="32" s="3" customFormat="1"/>
    <row r="33" s="3" customFormat="1"/>
    <row r="34" s="3" customFormat="1"/>
    <row r="35" s="3" customFormat="1"/>
    <row r="36" s="3" customFormat="1"/>
    <row r="37" s="3" customFormat="1"/>
    <row r="38" s="3" customFormat="1"/>
    <row r="39" s="3" customFormat="1"/>
    <row r="40" s="3" customFormat="1"/>
    <row r="41" s="3" customFormat="1"/>
    <row r="42" s="3" customFormat="1"/>
    <row r="43" s="3" customFormat="1"/>
    <row r="44" s="3" customFormat="1"/>
    <row r="45" s="3" customFormat="1"/>
    <row r="46" s="3" customFormat="1"/>
    <row r="47" s="3" customFormat="1"/>
    <row r="48" s="3" customFormat="1"/>
    <row r="49" s="3" customFormat="1"/>
    <row r="50" s="3" customFormat="1"/>
    <row r="51" s="3" customFormat="1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3" customFormat="1"/>
    <row r="63" s="3" customFormat="1"/>
    <row r="64" s="3" customFormat="1"/>
    <row r="65" s="3" customFormat="1"/>
    <row r="66" s="3" customFormat="1"/>
    <row r="67" s="3" customFormat="1"/>
    <row r="68" s="3" customFormat="1"/>
    <row r="69" s="3" customFormat="1"/>
    <row r="70" s="3" customFormat="1"/>
    <row r="71" s="3" customFormat="1"/>
    <row r="72" s="3" customFormat="1"/>
    <row r="73" s="3" customFormat="1"/>
    <row r="74" s="3" customFormat="1"/>
    <row r="75" s="3" customFormat="1"/>
    <row r="76" s="3" customFormat="1"/>
    <row r="77" s="3" customFormat="1"/>
    <row r="78" s="3" customFormat="1"/>
    <row r="79" s="3" customFormat="1"/>
    <row r="80" s="3" customFormat="1"/>
    <row r="81" s="3" customFormat="1"/>
    <row r="82" s="3" customFormat="1"/>
    <row r="83" s="3" customFormat="1"/>
    <row r="84" s="3" customFormat="1"/>
    <row r="85" s="3" customFormat="1"/>
    <row r="86" s="3" customForma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4" s="3" customFormat="1"/>
    <row r="95" s="3" customFormat="1"/>
    <row r="96" s="3" customFormat="1"/>
    <row r="97" s="3" customFormat="1"/>
    <row r="98" s="3" customFormat="1"/>
    <row r="99" s="3" customFormat="1"/>
    <row r="100" s="3" customFormat="1"/>
    <row r="101" s="3" customFormat="1"/>
    <row r="102" s="3" customFormat="1"/>
    <row r="103" s="3" customFormat="1"/>
    <row r="104" s="3" customFormat="1"/>
    <row r="105" s="3" customFormat="1"/>
    <row r="106" s="3" customFormat="1"/>
    <row r="107" s="3" customFormat="1"/>
    <row r="108" s="3" customFormat="1"/>
    <row r="109" s="3" customFormat="1"/>
    <row r="110" s="3" customFormat="1"/>
    <row r="111" s="3" customFormat="1"/>
    <row r="112" s="3" customFormat="1"/>
    <row r="113" s="3" customFormat="1"/>
    <row r="114" s="3" customFormat="1"/>
    <row r="115" s="3" customFormat="1"/>
    <row r="116" s="3" customFormat="1"/>
    <row r="117" s="3" customFormat="1"/>
    <row r="118" s="3" customFormat="1"/>
    <row r="119" s="3" customFormat="1"/>
    <row r="120" s="3" customFormat="1"/>
    <row r="121" s="3" customFormat="1"/>
    <row r="122" s="3" customFormat="1"/>
    <row r="123" s="3" customFormat="1"/>
    <row r="124" s="3" customFormat="1"/>
    <row r="125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</sheetData>
  <mergeCells count="1">
    <mergeCell ref="A1:D1"/>
  </mergeCells>
  <pageMargins left="0.70866141732283472" right="0.70866141732283472" top="0.74803149606299213" bottom="0.74803149606299213" header="0.31496062992125984" footer="0.31496062992125984"/>
  <pageSetup paperSize="9" scale="90" orientation="landscape" horizont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1:K38"/>
  <sheetViews>
    <sheetView zoomScale="90" zoomScaleNormal="90" workbookViewId="0">
      <selection activeCell="B58" sqref="B58"/>
    </sheetView>
  </sheetViews>
  <sheetFormatPr defaultRowHeight="15"/>
  <cols>
    <col min="1" max="1" width="1.85546875" style="10" customWidth="1"/>
    <col min="2" max="2" width="58.7109375" style="10" bestFit="1" customWidth="1"/>
    <col min="3" max="3" width="11" style="10" customWidth="1"/>
    <col min="4" max="4" width="11.7109375" style="10" bestFit="1" customWidth="1"/>
    <col min="5" max="5" width="38.140625" style="10" customWidth="1"/>
    <col min="6" max="6" width="33.85546875" style="10" bestFit="1" customWidth="1"/>
    <col min="7" max="7" width="11.140625" style="10" customWidth="1"/>
    <col min="8" max="8" width="19" style="10" customWidth="1"/>
    <col min="9" max="9" width="17.85546875" style="10" customWidth="1"/>
    <col min="10" max="10" width="15" style="10" customWidth="1"/>
    <col min="11" max="11" width="9.140625" style="10"/>
    <col min="12" max="12" width="11.85546875" style="10" customWidth="1"/>
    <col min="13" max="16384" width="9.140625" style="10"/>
  </cols>
  <sheetData>
    <row r="1" spans="2:11">
      <c r="B1" s="18" t="s">
        <v>37</v>
      </c>
      <c r="C1" s="19"/>
      <c r="D1" s="19"/>
    </row>
    <row r="2" spans="2:11">
      <c r="B2" s="18" t="s">
        <v>36</v>
      </c>
      <c r="C2" s="19"/>
      <c r="D2" s="19"/>
      <c r="I2" s="24"/>
      <c r="J2" s="24"/>
    </row>
    <row r="3" spans="2:11">
      <c r="B3" s="18" t="s">
        <v>32</v>
      </c>
      <c r="C3" s="19"/>
      <c r="D3" s="19"/>
      <c r="I3" s="24"/>
      <c r="J3" s="56"/>
    </row>
    <row r="4" spans="2:11" ht="15.75" thickBot="1">
      <c r="B4" s="13"/>
      <c r="C4" s="13"/>
      <c r="D4" s="13"/>
      <c r="F4" s="13"/>
      <c r="G4" s="13"/>
      <c r="H4" s="13"/>
      <c r="I4" s="12"/>
      <c r="J4" s="56"/>
      <c r="K4" s="14"/>
    </row>
    <row r="5" spans="2:11" ht="45.75" thickBot="1">
      <c r="B5" s="26" t="s">
        <v>2</v>
      </c>
      <c r="C5" s="27" t="s">
        <v>3</v>
      </c>
      <c r="D5" s="30" t="s">
        <v>38</v>
      </c>
      <c r="E5" s="27" t="s">
        <v>5</v>
      </c>
      <c r="F5" s="25" t="s">
        <v>6</v>
      </c>
      <c r="G5" s="63" t="s">
        <v>7</v>
      </c>
      <c r="H5" s="25" t="s">
        <v>13</v>
      </c>
      <c r="I5" s="31" t="s">
        <v>0</v>
      </c>
      <c r="J5" s="27" t="s">
        <v>1</v>
      </c>
      <c r="K5" s="15"/>
    </row>
    <row r="6" spans="2:11">
      <c r="B6" s="67" t="s">
        <v>39</v>
      </c>
      <c r="C6" s="71" t="s">
        <v>40</v>
      </c>
      <c r="D6" s="72">
        <v>262580</v>
      </c>
      <c r="E6" s="73" t="s">
        <v>51</v>
      </c>
      <c r="F6" s="74" t="s">
        <v>52</v>
      </c>
      <c r="G6" s="74" t="s">
        <v>53</v>
      </c>
      <c r="H6" s="81">
        <f>D6/1000</f>
        <v>262.58</v>
      </c>
      <c r="I6" s="65">
        <f>H6/I25*100</f>
        <v>45.569400576168832</v>
      </c>
      <c r="J6" s="65">
        <f t="shared" ref="J6:J20" si="0">H6</f>
        <v>262.58</v>
      </c>
      <c r="K6" s="24"/>
    </row>
    <row r="7" spans="2:11">
      <c r="B7" s="68" t="s">
        <v>41</v>
      </c>
      <c r="C7" s="28" t="s">
        <v>42</v>
      </c>
      <c r="D7" s="32">
        <v>24370</v>
      </c>
      <c r="E7" s="61" t="s">
        <v>54</v>
      </c>
      <c r="F7" s="64" t="s">
        <v>56</v>
      </c>
      <c r="G7" s="64" t="s">
        <v>53</v>
      </c>
      <c r="H7" s="32">
        <f>D7/1000</f>
        <v>24.37</v>
      </c>
      <c r="I7" s="32">
        <f>H7/I25*100</f>
        <v>4.2292874249418633</v>
      </c>
      <c r="J7" s="32">
        <f t="shared" si="0"/>
        <v>24.37</v>
      </c>
      <c r="K7" s="24"/>
    </row>
    <row r="8" spans="2:11">
      <c r="B8" s="69" t="s">
        <v>49</v>
      </c>
      <c r="C8" s="82">
        <v>0.62577546296296294</v>
      </c>
      <c r="D8" s="83">
        <v>62850</v>
      </c>
      <c r="E8" s="57" t="s">
        <v>55</v>
      </c>
      <c r="F8" s="75" t="s">
        <v>52</v>
      </c>
      <c r="G8" s="64" t="s">
        <v>53</v>
      </c>
      <c r="H8" s="32">
        <f>D8/1000</f>
        <v>62.85</v>
      </c>
      <c r="I8" s="32">
        <f>H8/I25*100</f>
        <v>10.90729235361494</v>
      </c>
      <c r="J8" s="77">
        <f t="shared" si="0"/>
        <v>62.85</v>
      </c>
      <c r="K8" s="24"/>
    </row>
    <row r="9" spans="2:11">
      <c r="B9" s="68" t="s">
        <v>58</v>
      </c>
      <c r="C9" s="28">
        <v>0.83412037037037035</v>
      </c>
      <c r="D9" s="32">
        <v>105740</v>
      </c>
      <c r="E9" s="57" t="s">
        <v>59</v>
      </c>
      <c r="F9" s="75" t="s">
        <v>52</v>
      </c>
      <c r="G9" s="64" t="s">
        <v>53</v>
      </c>
      <c r="H9" s="32">
        <v>105.74</v>
      </c>
      <c r="I9" s="32">
        <f>H9/I25*100</f>
        <v>18.350629967720664</v>
      </c>
      <c r="J9" s="32">
        <f t="shared" si="0"/>
        <v>105.74</v>
      </c>
      <c r="K9" s="24"/>
    </row>
    <row r="10" spans="2:11">
      <c r="B10" s="70" t="s">
        <v>43</v>
      </c>
      <c r="C10" s="58" t="s">
        <v>44</v>
      </c>
      <c r="D10" s="32">
        <v>41330</v>
      </c>
      <c r="E10" s="57" t="s">
        <v>55</v>
      </c>
      <c r="F10" s="64" t="s">
        <v>52</v>
      </c>
      <c r="G10" s="64" t="s">
        <v>53</v>
      </c>
      <c r="H10" s="32">
        <f>(D10)/1000</f>
        <v>41.33</v>
      </c>
      <c r="I10" s="32">
        <f>H10/I25*100</f>
        <v>7.1726076845649249</v>
      </c>
      <c r="J10" s="78">
        <f t="shared" si="0"/>
        <v>41.33</v>
      </c>
      <c r="K10" s="24"/>
    </row>
    <row r="11" spans="2:11">
      <c r="B11" s="70" t="s">
        <v>60</v>
      </c>
      <c r="C11" s="29">
        <v>0.83447916666666666</v>
      </c>
      <c r="D11" s="32">
        <v>2320</v>
      </c>
      <c r="E11" s="57" t="s">
        <v>55</v>
      </c>
      <c r="F11" s="64" t="s">
        <v>57</v>
      </c>
      <c r="G11" s="64" t="s">
        <v>53</v>
      </c>
      <c r="H11" s="32">
        <v>2.3199999999999998</v>
      </c>
      <c r="I11" s="32">
        <f>H11/I25*100</f>
        <v>0.40262399777862623</v>
      </c>
      <c r="J11" s="32">
        <f t="shared" si="0"/>
        <v>2.3199999999999998</v>
      </c>
      <c r="K11" s="24"/>
    </row>
    <row r="12" spans="2:11">
      <c r="B12" s="70" t="s">
        <v>61</v>
      </c>
      <c r="C12" s="29">
        <v>0.83473379629629629</v>
      </c>
      <c r="D12" s="32">
        <v>6770</v>
      </c>
      <c r="E12" s="57" t="s">
        <v>55</v>
      </c>
      <c r="F12" s="64" t="s">
        <v>57</v>
      </c>
      <c r="G12" s="64" t="s">
        <v>62</v>
      </c>
      <c r="H12" s="32">
        <v>6.77</v>
      </c>
      <c r="I12" s="32">
        <f>H12/I25*100</f>
        <v>1.1748984762764223</v>
      </c>
      <c r="J12" s="78">
        <f t="shared" si="0"/>
        <v>6.77</v>
      </c>
      <c r="K12" s="24"/>
    </row>
    <row r="13" spans="2:11">
      <c r="B13" s="68" t="s">
        <v>45</v>
      </c>
      <c r="C13" s="28" t="s">
        <v>46</v>
      </c>
      <c r="D13" s="83">
        <v>56370</v>
      </c>
      <c r="E13" s="57" t="s">
        <v>55</v>
      </c>
      <c r="F13" s="64" t="s">
        <v>52</v>
      </c>
      <c r="G13" s="64" t="s">
        <v>53</v>
      </c>
      <c r="H13" s="32">
        <f t="shared" ref="H13:H15" si="1">(D13)/1000</f>
        <v>56.37</v>
      </c>
      <c r="I13" s="32">
        <f>H13/I25*100</f>
        <v>9.7827218770608457</v>
      </c>
      <c r="J13" s="32">
        <f t="shared" si="0"/>
        <v>56.37</v>
      </c>
      <c r="K13" s="24"/>
    </row>
    <row r="14" spans="2:11">
      <c r="B14" s="64" t="s">
        <v>47</v>
      </c>
      <c r="C14" s="64" t="s">
        <v>48</v>
      </c>
      <c r="D14" s="32">
        <v>3180</v>
      </c>
      <c r="E14" s="57" t="s">
        <v>51</v>
      </c>
      <c r="F14" s="64" t="s">
        <v>57</v>
      </c>
      <c r="G14" s="64" t="s">
        <v>53</v>
      </c>
      <c r="H14" s="76">
        <f t="shared" si="1"/>
        <v>3.18</v>
      </c>
      <c r="I14" s="32">
        <f>H14/I25*100</f>
        <v>0.551872548679324</v>
      </c>
      <c r="J14" s="77">
        <f t="shared" si="0"/>
        <v>3.18</v>
      </c>
      <c r="K14" s="24"/>
    </row>
    <row r="15" spans="2:11">
      <c r="B15" s="68" t="s">
        <v>50</v>
      </c>
      <c r="C15" s="28">
        <v>0.83446759259259251</v>
      </c>
      <c r="D15" s="32">
        <v>10710</v>
      </c>
      <c r="E15" s="61" t="s">
        <v>55</v>
      </c>
      <c r="F15" s="64" t="s">
        <v>57</v>
      </c>
      <c r="G15" s="64" t="s">
        <v>53</v>
      </c>
      <c r="H15" s="32">
        <f t="shared" si="1"/>
        <v>10.71</v>
      </c>
      <c r="I15" s="32">
        <f>H15/I25*100</f>
        <v>1.8586650931935722</v>
      </c>
      <c r="J15" s="32">
        <f t="shared" si="0"/>
        <v>10.71</v>
      </c>
      <c r="K15" s="24"/>
    </row>
    <row r="16" spans="2:11">
      <c r="B16" s="68"/>
      <c r="C16" s="28"/>
      <c r="D16" s="32"/>
      <c r="E16" s="61"/>
      <c r="F16" s="64"/>
      <c r="G16" s="64"/>
      <c r="H16" s="32">
        <f t="shared" ref="H16:H20" si="2">(D16)/1000</f>
        <v>0</v>
      </c>
      <c r="I16" s="32">
        <f>H16/I25*100</f>
        <v>0</v>
      </c>
      <c r="J16" s="32">
        <f t="shared" si="0"/>
        <v>0</v>
      </c>
      <c r="K16" s="24"/>
    </row>
    <row r="17" spans="2:11">
      <c r="B17" s="68"/>
      <c r="C17" s="76"/>
      <c r="D17" s="32"/>
      <c r="E17" s="61"/>
      <c r="F17" s="64"/>
      <c r="G17" s="64"/>
      <c r="H17" s="32">
        <f t="shared" si="2"/>
        <v>0</v>
      </c>
      <c r="I17" s="32">
        <f>H17/I25*100</f>
        <v>0</v>
      </c>
      <c r="J17" s="32">
        <f t="shared" si="0"/>
        <v>0</v>
      </c>
      <c r="K17" s="24"/>
    </row>
    <row r="18" spans="2:11">
      <c r="B18" s="68"/>
      <c r="C18" s="28"/>
      <c r="D18" s="32"/>
      <c r="E18" s="61"/>
      <c r="F18" s="64"/>
      <c r="G18" s="64"/>
      <c r="H18" s="32">
        <f t="shared" si="2"/>
        <v>0</v>
      </c>
      <c r="I18" s="32">
        <f>H18/I25*100</f>
        <v>0</v>
      </c>
      <c r="J18" s="32">
        <f t="shared" si="0"/>
        <v>0</v>
      </c>
      <c r="K18" s="24"/>
    </row>
    <row r="19" spans="2:11">
      <c r="B19" s="68"/>
      <c r="C19" s="28"/>
      <c r="D19" s="32"/>
      <c r="E19" s="61"/>
      <c r="F19" s="64"/>
      <c r="G19" s="64"/>
      <c r="H19" s="32">
        <f t="shared" si="2"/>
        <v>0</v>
      </c>
      <c r="I19" s="32">
        <f>H19/I25*100</f>
        <v>0</v>
      </c>
      <c r="J19" s="32">
        <f t="shared" si="0"/>
        <v>0</v>
      </c>
      <c r="K19" s="24"/>
    </row>
    <row r="20" spans="2:11" ht="15.75" thickBot="1">
      <c r="B20" s="59"/>
      <c r="C20" s="59"/>
      <c r="D20" s="66"/>
      <c r="E20" s="60"/>
      <c r="F20" s="80"/>
      <c r="G20" s="59"/>
      <c r="H20" s="42">
        <f t="shared" si="2"/>
        <v>0</v>
      </c>
      <c r="I20" s="42">
        <f>H20/I25*100</f>
        <v>0</v>
      </c>
      <c r="J20" s="42">
        <f t="shared" si="0"/>
        <v>0</v>
      </c>
      <c r="K20" s="24"/>
    </row>
    <row r="21" spans="2:11" ht="15.75" thickBot="1">
      <c r="B21" s="20"/>
      <c r="C21" s="21"/>
      <c r="D21" s="22"/>
      <c r="E21" s="9"/>
      <c r="F21" s="23"/>
      <c r="G21" s="9"/>
      <c r="H21" s="16"/>
      <c r="I21" s="16"/>
      <c r="J21" s="16"/>
      <c r="K21" s="16"/>
    </row>
    <row r="22" spans="2:11">
      <c r="B22" s="9"/>
      <c r="C22" s="34"/>
      <c r="D22" s="37" t="s">
        <v>12</v>
      </c>
      <c r="E22" s="9"/>
      <c r="F22" s="23"/>
      <c r="H22" s="45"/>
      <c r="I22" s="46" t="s">
        <v>14</v>
      </c>
    </row>
    <row r="23" spans="2:11">
      <c r="C23" s="35" t="s">
        <v>8</v>
      </c>
      <c r="D23" s="38">
        <f>D6</f>
        <v>262580</v>
      </c>
      <c r="E23" s="24"/>
      <c r="F23" s="9"/>
      <c r="H23" s="35" t="s">
        <v>8</v>
      </c>
      <c r="I23" s="47">
        <f>SUM(H6)</f>
        <v>262.58</v>
      </c>
    </row>
    <row r="24" spans="2:11">
      <c r="C24" s="35" t="s">
        <v>9</v>
      </c>
      <c r="D24" s="38">
        <f>SUM(D7:D20)</f>
        <v>313640</v>
      </c>
      <c r="E24" s="24"/>
      <c r="F24" s="9"/>
      <c r="H24" s="35" t="s">
        <v>9</v>
      </c>
      <c r="I24" s="48">
        <f>SUM(H7:H20)</f>
        <v>313.63999999999993</v>
      </c>
    </row>
    <row r="25" spans="2:11" ht="15.75" thickBot="1">
      <c r="C25" s="36" t="s">
        <v>10</v>
      </c>
      <c r="D25" s="39">
        <f>D23+D24</f>
        <v>576220</v>
      </c>
      <c r="E25" s="24"/>
      <c r="F25" s="9"/>
      <c r="H25" s="36" t="s">
        <v>10</v>
      </c>
      <c r="I25" s="49">
        <f>I23+I24</f>
        <v>576.21999999999991</v>
      </c>
    </row>
    <row r="26" spans="2:11" ht="15.75" thickBot="1">
      <c r="H26" s="24"/>
    </row>
    <row r="27" spans="2:11">
      <c r="B27" s="19"/>
      <c r="C27" s="103" t="s">
        <v>33</v>
      </c>
      <c r="D27" s="104"/>
      <c r="G27" s="11"/>
      <c r="H27" s="103" t="s">
        <v>33</v>
      </c>
      <c r="I27" s="104"/>
      <c r="J27" s="17"/>
    </row>
    <row r="28" spans="2:11">
      <c r="C28" s="105"/>
      <c r="D28" s="106"/>
      <c r="G28" s="11"/>
      <c r="H28" s="105"/>
      <c r="I28" s="106"/>
      <c r="J28" s="17"/>
    </row>
    <row r="29" spans="2:11" ht="15.75" thickBot="1">
      <c r="C29" s="107"/>
      <c r="D29" s="108"/>
      <c r="G29" s="11"/>
      <c r="H29" s="107"/>
      <c r="I29" s="108"/>
      <c r="J29" s="17"/>
    </row>
    <row r="30" spans="2:11">
      <c r="C30" s="40"/>
      <c r="D30" s="41" t="s">
        <v>15</v>
      </c>
      <c r="G30" s="11"/>
      <c r="H30" s="41"/>
      <c r="I30" s="41" t="s">
        <v>1</v>
      </c>
      <c r="J30" s="17"/>
    </row>
    <row r="31" spans="2:11">
      <c r="C31" s="35" t="s">
        <v>8</v>
      </c>
      <c r="D31" s="32">
        <f>D23</f>
        <v>262580</v>
      </c>
      <c r="H31" s="50" t="s">
        <v>8</v>
      </c>
      <c r="I31" s="53">
        <f>J6</f>
        <v>262.58</v>
      </c>
    </row>
    <row r="32" spans="2:11">
      <c r="C32" s="33" t="s">
        <v>30</v>
      </c>
      <c r="D32" s="32">
        <f>I32*1000</f>
        <v>313639.99999999994</v>
      </c>
      <c r="H32" s="51" t="s">
        <v>30</v>
      </c>
      <c r="I32" s="54">
        <f>J7+J8+J9+J10+J11+J12+J13+J15+J16+J17+J18+J19+J20+J14</f>
        <v>313.63999999999993</v>
      </c>
    </row>
    <row r="33" spans="3:9" ht="15.75" thickBot="1">
      <c r="C33" s="36" t="s">
        <v>10</v>
      </c>
      <c r="D33" s="42">
        <f>D23+D24</f>
        <v>576220</v>
      </c>
      <c r="H33" s="52" t="s">
        <v>10</v>
      </c>
      <c r="I33" s="55">
        <f>I25</f>
        <v>576.21999999999991</v>
      </c>
    </row>
    <row r="34" spans="3:9" ht="15.75" thickBot="1">
      <c r="C34" s="9"/>
      <c r="D34" s="9"/>
    </row>
    <row r="35" spans="3:9" ht="16.5" thickBot="1">
      <c r="C35" s="43" t="s">
        <v>11</v>
      </c>
      <c r="D35" s="44">
        <f>(D32/D33)*100</f>
        <v>54.430599423831161</v>
      </c>
      <c r="H35" s="43" t="s">
        <v>11</v>
      </c>
      <c r="I35" s="44">
        <f>I32/I33*100</f>
        <v>54.430599423831168</v>
      </c>
    </row>
    <row r="36" spans="3:9">
      <c r="C36" s="13"/>
    </row>
    <row r="37" spans="3:9">
      <c r="C37" s="13"/>
    </row>
    <row r="38" spans="3:9">
      <c r="C38" s="13"/>
    </row>
  </sheetData>
  <mergeCells count="2">
    <mergeCell ref="C27:D29"/>
    <mergeCell ref="H27:I29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colBreaks count="1" manualBreakCount="1">
    <brk id="7" max="3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K42"/>
  <sheetViews>
    <sheetView topLeftCell="A10" workbookViewId="0">
      <selection activeCell="E24" sqref="E24"/>
    </sheetView>
  </sheetViews>
  <sheetFormatPr defaultRowHeight="15"/>
  <cols>
    <col min="1" max="1" width="1.85546875" style="10" customWidth="1"/>
    <col min="2" max="2" width="58.7109375" style="10" bestFit="1" customWidth="1"/>
    <col min="3" max="3" width="11" style="10" customWidth="1"/>
    <col min="4" max="4" width="11.7109375" style="10" bestFit="1" customWidth="1"/>
    <col min="5" max="5" width="38.140625" style="10" customWidth="1"/>
    <col min="6" max="6" width="33.85546875" style="10" bestFit="1" customWidth="1"/>
    <col min="7" max="7" width="11.140625" style="10" customWidth="1"/>
    <col min="8" max="8" width="19" style="10" customWidth="1"/>
    <col min="9" max="9" width="17.85546875" style="10" customWidth="1"/>
    <col min="10" max="10" width="15" style="10" customWidth="1"/>
    <col min="11" max="11" width="9.140625" style="10"/>
    <col min="12" max="12" width="11.85546875" style="10" customWidth="1"/>
    <col min="13" max="16384" width="9.140625" style="10"/>
  </cols>
  <sheetData>
    <row r="1" spans="2:11">
      <c r="B1" s="18" t="s">
        <v>37</v>
      </c>
      <c r="C1" s="19"/>
      <c r="D1" s="19"/>
    </row>
    <row r="2" spans="2:11">
      <c r="B2" s="18" t="s">
        <v>63</v>
      </c>
      <c r="C2" s="19"/>
      <c r="D2" s="19"/>
      <c r="I2" s="24"/>
      <c r="J2" s="24"/>
    </row>
    <row r="3" spans="2:11">
      <c r="B3" s="18" t="s">
        <v>32</v>
      </c>
      <c r="C3" s="19"/>
      <c r="D3" s="19"/>
      <c r="I3" s="24"/>
      <c r="J3" s="56"/>
    </row>
    <row r="4" spans="2:11" ht="15.75" thickBot="1">
      <c r="B4" s="13"/>
      <c r="C4" s="13"/>
      <c r="D4" s="13"/>
      <c r="F4" s="13"/>
      <c r="G4" s="13"/>
      <c r="H4" s="13"/>
      <c r="I4" s="12"/>
      <c r="J4" s="56"/>
      <c r="K4" s="14"/>
    </row>
    <row r="5" spans="2:11" ht="45.75" thickBot="1">
      <c r="B5" s="26" t="s">
        <v>2</v>
      </c>
      <c r="C5" s="27" t="s">
        <v>3</v>
      </c>
      <c r="D5" s="30" t="s">
        <v>38</v>
      </c>
      <c r="E5" s="27" t="s">
        <v>5</v>
      </c>
      <c r="F5" s="25" t="s">
        <v>6</v>
      </c>
      <c r="G5" s="63" t="s">
        <v>7</v>
      </c>
      <c r="H5" s="25" t="s">
        <v>13</v>
      </c>
      <c r="I5" s="31" t="s">
        <v>0</v>
      </c>
      <c r="J5" s="27" t="s">
        <v>1</v>
      </c>
      <c r="K5" s="15"/>
    </row>
    <row r="6" spans="2:11">
      <c r="B6" s="67" t="s">
        <v>39</v>
      </c>
      <c r="C6" s="71" t="s">
        <v>40</v>
      </c>
      <c r="D6" s="72">
        <v>283800</v>
      </c>
      <c r="E6" s="73" t="s">
        <v>51</v>
      </c>
      <c r="F6" s="74" t="s">
        <v>52</v>
      </c>
      <c r="G6" s="74" t="s">
        <v>53</v>
      </c>
      <c r="H6" s="81">
        <f>D6/1000</f>
        <v>283.8</v>
      </c>
      <c r="I6" s="65">
        <f>H6/I29*100</f>
        <v>41.66287423919011</v>
      </c>
      <c r="J6" s="65">
        <f t="shared" ref="J6:J24" si="0">H6</f>
        <v>283.8</v>
      </c>
      <c r="K6" s="24"/>
    </row>
    <row r="7" spans="2:11">
      <c r="B7" s="68" t="s">
        <v>41</v>
      </c>
      <c r="C7" s="28" t="s">
        <v>42</v>
      </c>
      <c r="D7" s="32">
        <v>21250</v>
      </c>
      <c r="E7" s="61" t="s">
        <v>54</v>
      </c>
      <c r="F7" s="64" t="s">
        <v>56</v>
      </c>
      <c r="G7" s="64" t="s">
        <v>53</v>
      </c>
      <c r="H7" s="32">
        <f>D7/1000</f>
        <v>21.25</v>
      </c>
      <c r="I7" s="32">
        <f>H7/I29*100</f>
        <v>3.1195774403903802</v>
      </c>
      <c r="J7" s="32">
        <f t="shared" si="0"/>
        <v>21.25</v>
      </c>
      <c r="K7" s="24"/>
    </row>
    <row r="8" spans="2:11">
      <c r="B8" s="69" t="s">
        <v>49</v>
      </c>
      <c r="C8" s="82">
        <v>0.62577546296296294</v>
      </c>
      <c r="D8" s="83">
        <v>65730</v>
      </c>
      <c r="E8" s="57" t="s">
        <v>55</v>
      </c>
      <c r="F8" s="75" t="s">
        <v>52</v>
      </c>
      <c r="G8" s="64" t="s">
        <v>53</v>
      </c>
      <c r="H8" s="32">
        <f>D8/1000</f>
        <v>65.73</v>
      </c>
      <c r="I8" s="32">
        <f>H8/I29*100</f>
        <v>9.6494035367933986</v>
      </c>
      <c r="J8" s="77">
        <f t="shared" si="0"/>
        <v>65.73</v>
      </c>
      <c r="K8" s="24"/>
    </row>
    <row r="9" spans="2:11">
      <c r="B9" s="68" t="s">
        <v>58</v>
      </c>
      <c r="C9" s="28">
        <v>0.83412037037037035</v>
      </c>
      <c r="D9" s="32">
        <v>138540</v>
      </c>
      <c r="E9" s="57" t="s">
        <v>59</v>
      </c>
      <c r="F9" s="75" t="s">
        <v>52</v>
      </c>
      <c r="G9" s="64" t="s">
        <v>53</v>
      </c>
      <c r="H9" s="32">
        <v>138.54</v>
      </c>
      <c r="I9" s="32">
        <f>H9/I29*100</f>
        <v>20.338176874902743</v>
      </c>
      <c r="J9" s="32">
        <f t="shared" si="0"/>
        <v>138.54</v>
      </c>
      <c r="K9" s="24"/>
    </row>
    <row r="10" spans="2:11">
      <c r="B10" s="70" t="s">
        <v>43</v>
      </c>
      <c r="C10" s="58" t="s">
        <v>44</v>
      </c>
      <c r="D10" s="32">
        <v>38940</v>
      </c>
      <c r="E10" s="57" t="s">
        <v>55</v>
      </c>
      <c r="F10" s="64" t="s">
        <v>52</v>
      </c>
      <c r="G10" s="64" t="s">
        <v>53</v>
      </c>
      <c r="H10" s="32">
        <f>(D10)/1000</f>
        <v>38.94</v>
      </c>
      <c r="I10" s="32">
        <f>H10/I29*100</f>
        <v>5.7165339072377126</v>
      </c>
      <c r="J10" s="78">
        <f t="shared" si="0"/>
        <v>38.94</v>
      </c>
      <c r="K10" s="24"/>
    </row>
    <row r="11" spans="2:11">
      <c r="B11" s="70" t="s">
        <v>60</v>
      </c>
      <c r="C11" s="29">
        <v>0.83447916666666666</v>
      </c>
      <c r="D11" s="32">
        <v>2380</v>
      </c>
      <c r="E11" s="57" t="s">
        <v>55</v>
      </c>
      <c r="F11" s="64" t="s">
        <v>57</v>
      </c>
      <c r="G11" s="64" t="s">
        <v>53</v>
      </c>
      <c r="H11" s="32">
        <v>2.38</v>
      </c>
      <c r="I11" s="32">
        <f>H11/I29*100</f>
        <v>0.34939267332372259</v>
      </c>
      <c r="J11" s="32">
        <f t="shared" si="0"/>
        <v>2.38</v>
      </c>
      <c r="K11" s="24"/>
    </row>
    <row r="12" spans="2:11">
      <c r="B12" s="70" t="s">
        <v>61</v>
      </c>
      <c r="C12" s="29">
        <v>0.83473379629629629</v>
      </c>
      <c r="D12" s="32">
        <v>36790</v>
      </c>
      <c r="E12" s="57" t="s">
        <v>55</v>
      </c>
      <c r="F12" s="64" t="s">
        <v>57</v>
      </c>
      <c r="G12" s="64" t="s">
        <v>62</v>
      </c>
      <c r="H12" s="32">
        <v>36.79</v>
      </c>
      <c r="I12" s="32">
        <f>H12/I29*100</f>
        <v>5.400906072092333</v>
      </c>
      <c r="J12" s="78">
        <f t="shared" si="0"/>
        <v>36.79</v>
      </c>
      <c r="K12" s="24"/>
    </row>
    <row r="13" spans="2:11">
      <c r="B13" s="68" t="s">
        <v>45</v>
      </c>
      <c r="C13" s="28" t="s">
        <v>46</v>
      </c>
      <c r="D13" s="83">
        <v>58610</v>
      </c>
      <c r="E13" s="57" t="s">
        <v>55</v>
      </c>
      <c r="F13" s="64" t="s">
        <v>52</v>
      </c>
      <c r="G13" s="64" t="s">
        <v>53</v>
      </c>
      <c r="H13" s="32">
        <f t="shared" ref="H13:H24" si="1">(D13)/1000</f>
        <v>58.61</v>
      </c>
      <c r="I13" s="32">
        <f>H13/I29*100</f>
        <v>8.6041615897073029</v>
      </c>
      <c r="J13" s="32">
        <f t="shared" si="0"/>
        <v>58.61</v>
      </c>
      <c r="K13" s="24"/>
    </row>
    <row r="14" spans="2:11">
      <c r="B14" s="64" t="s">
        <v>47</v>
      </c>
      <c r="C14" s="64" t="s">
        <v>48</v>
      </c>
      <c r="D14" s="32">
        <v>6800</v>
      </c>
      <c r="E14" s="57" t="s">
        <v>51</v>
      </c>
      <c r="F14" s="64" t="s">
        <v>57</v>
      </c>
      <c r="G14" s="64" t="s">
        <v>53</v>
      </c>
      <c r="H14" s="76">
        <f t="shared" si="1"/>
        <v>6.8</v>
      </c>
      <c r="I14" s="32">
        <f>H14/I29*100</f>
        <v>0.99826478092492166</v>
      </c>
      <c r="J14" s="77">
        <f t="shared" si="0"/>
        <v>6.8</v>
      </c>
      <c r="K14" s="24"/>
    </row>
    <row r="15" spans="2:11">
      <c r="B15" s="68" t="s">
        <v>50</v>
      </c>
      <c r="C15" s="28">
        <v>0.83446759259259251</v>
      </c>
      <c r="D15" s="32">
        <v>16270</v>
      </c>
      <c r="E15" s="61" t="s">
        <v>55</v>
      </c>
      <c r="F15" s="64" t="s">
        <v>57</v>
      </c>
      <c r="G15" s="64" t="s">
        <v>53</v>
      </c>
      <c r="H15" s="32">
        <v>16.27</v>
      </c>
      <c r="I15" s="32">
        <f>H15/I29*100</f>
        <v>2.388495292007129</v>
      </c>
      <c r="J15" s="32">
        <f t="shared" si="0"/>
        <v>16.27</v>
      </c>
      <c r="K15" s="24"/>
    </row>
    <row r="16" spans="2:11">
      <c r="B16" s="68" t="s">
        <v>64</v>
      </c>
      <c r="C16" s="28">
        <v>0.8343287037037036</v>
      </c>
      <c r="D16" s="32">
        <v>500</v>
      </c>
      <c r="E16" s="61" t="s">
        <v>65</v>
      </c>
      <c r="F16" s="64" t="s">
        <v>57</v>
      </c>
      <c r="G16" s="64" t="s">
        <v>53</v>
      </c>
      <c r="H16" s="32">
        <f t="shared" si="1"/>
        <v>0.5</v>
      </c>
      <c r="I16" s="32">
        <f>H16/I29*100</f>
        <v>7.3401822126832481E-2</v>
      </c>
      <c r="J16" s="32">
        <f t="shared" si="0"/>
        <v>0.5</v>
      </c>
      <c r="K16" s="24"/>
    </row>
    <row r="17" spans="2:11">
      <c r="B17" s="68" t="s">
        <v>67</v>
      </c>
      <c r="C17" s="28">
        <v>0.83444444444444443</v>
      </c>
      <c r="D17" s="32">
        <v>6950</v>
      </c>
      <c r="E17" s="61" t="s">
        <v>84</v>
      </c>
      <c r="F17" s="64" t="s">
        <v>57</v>
      </c>
      <c r="G17" s="64" t="s">
        <v>53</v>
      </c>
      <c r="H17" s="32">
        <f t="shared" ref="H17:H19" si="2">(D17)/1000</f>
        <v>6.95</v>
      </c>
      <c r="I17" s="32">
        <f>H17/I29*100</f>
        <v>1.0202853275629715</v>
      </c>
      <c r="J17" s="32">
        <f t="shared" ref="J17:J19" si="3">H17</f>
        <v>6.95</v>
      </c>
      <c r="K17" s="24"/>
    </row>
    <row r="18" spans="2:11">
      <c r="B18" s="68" t="s">
        <v>69</v>
      </c>
      <c r="C18" s="28">
        <v>0.83443287037037039</v>
      </c>
      <c r="D18" s="32">
        <v>1290</v>
      </c>
      <c r="E18" s="61" t="s">
        <v>84</v>
      </c>
      <c r="F18" s="64" t="s">
        <v>57</v>
      </c>
      <c r="G18" s="64" t="s">
        <v>53</v>
      </c>
      <c r="H18" s="32">
        <f t="shared" ref="H18" si="4">(D18)/1000</f>
        <v>1.29</v>
      </c>
      <c r="I18" s="32">
        <f>H18/I29*100</f>
        <v>0.18937670108722779</v>
      </c>
      <c r="J18" s="32">
        <f t="shared" ref="J18" si="5">H18</f>
        <v>1.29</v>
      </c>
      <c r="K18" s="24"/>
    </row>
    <row r="19" spans="2:11">
      <c r="B19" s="68" t="s">
        <v>68</v>
      </c>
      <c r="C19" s="28">
        <v>0.83442129629629624</v>
      </c>
      <c r="D19" s="32">
        <v>1392</v>
      </c>
      <c r="E19" s="61" t="s">
        <v>84</v>
      </c>
      <c r="F19" s="64" t="s">
        <v>57</v>
      </c>
      <c r="G19" s="64" t="s">
        <v>53</v>
      </c>
      <c r="H19" s="32">
        <f t="shared" si="2"/>
        <v>1.3919999999999999</v>
      </c>
      <c r="I19" s="32">
        <f>H19/I29*100</f>
        <v>0.20435067280110161</v>
      </c>
      <c r="J19" s="32">
        <f t="shared" si="3"/>
        <v>1.3919999999999999</v>
      </c>
      <c r="K19" s="24"/>
    </row>
    <row r="20" spans="2:11">
      <c r="B20" s="68" t="s">
        <v>66</v>
      </c>
      <c r="C20" s="28">
        <v>0.83429398148148148</v>
      </c>
      <c r="D20" s="32">
        <v>1940</v>
      </c>
      <c r="E20" s="61" t="s">
        <v>84</v>
      </c>
      <c r="F20" s="64" t="s">
        <v>57</v>
      </c>
      <c r="G20" s="64" t="s">
        <v>53</v>
      </c>
      <c r="H20" s="32">
        <f t="shared" ref="H20" si="6">(D20)/1000</f>
        <v>1.94</v>
      </c>
      <c r="I20" s="32">
        <f>H20/I29*100</f>
        <v>0.28479906985210995</v>
      </c>
      <c r="J20" s="32">
        <f t="shared" ref="J20" si="7">H20</f>
        <v>1.94</v>
      </c>
      <c r="K20" s="24"/>
    </row>
    <row r="21" spans="2:11">
      <c r="B21" s="68"/>
      <c r="C21" s="76"/>
      <c r="D21" s="32"/>
      <c r="E21" s="61"/>
      <c r="F21" s="64"/>
      <c r="G21" s="64"/>
      <c r="H21" s="32">
        <f t="shared" si="1"/>
        <v>0</v>
      </c>
      <c r="I21" s="32">
        <f>H21/I29*100</f>
        <v>0</v>
      </c>
      <c r="J21" s="32">
        <f t="shared" si="0"/>
        <v>0</v>
      </c>
      <c r="K21" s="24"/>
    </row>
    <row r="22" spans="2:11">
      <c r="B22" s="68"/>
      <c r="C22" s="28"/>
      <c r="D22" s="32"/>
      <c r="E22" s="61"/>
      <c r="F22" s="64"/>
      <c r="G22" s="64"/>
      <c r="H22" s="32">
        <f t="shared" si="1"/>
        <v>0</v>
      </c>
      <c r="I22" s="32">
        <f>H22/I29*100</f>
        <v>0</v>
      </c>
      <c r="J22" s="32">
        <f t="shared" si="0"/>
        <v>0</v>
      </c>
      <c r="K22" s="24"/>
    </row>
    <row r="23" spans="2:11">
      <c r="B23" s="68"/>
      <c r="C23" s="28"/>
      <c r="D23" s="32"/>
      <c r="E23" s="61"/>
      <c r="F23" s="64"/>
      <c r="G23" s="64"/>
      <c r="H23" s="32">
        <f t="shared" si="1"/>
        <v>0</v>
      </c>
      <c r="I23" s="32">
        <f>H23/I29*100</f>
        <v>0</v>
      </c>
      <c r="J23" s="32">
        <f t="shared" si="0"/>
        <v>0</v>
      </c>
      <c r="K23" s="24"/>
    </row>
    <row r="24" spans="2:11" ht="15.75" thickBot="1">
      <c r="B24" s="59"/>
      <c r="C24" s="59"/>
      <c r="D24" s="66"/>
      <c r="E24" s="60"/>
      <c r="F24" s="80"/>
      <c r="G24" s="59"/>
      <c r="H24" s="42">
        <f t="shared" si="1"/>
        <v>0</v>
      </c>
      <c r="I24" s="42">
        <f>H24/I29*100</f>
        <v>0</v>
      </c>
      <c r="J24" s="42">
        <f t="shared" si="0"/>
        <v>0</v>
      </c>
      <c r="K24" s="24"/>
    </row>
    <row r="25" spans="2:11" ht="15.75" thickBot="1">
      <c r="B25" s="20"/>
      <c r="C25" s="21"/>
      <c r="D25" s="22"/>
      <c r="E25" s="9"/>
      <c r="F25" s="23"/>
      <c r="G25" s="9"/>
      <c r="H25" s="16"/>
      <c r="I25" s="16"/>
      <c r="J25" s="16"/>
      <c r="K25" s="16"/>
    </row>
    <row r="26" spans="2:11">
      <c r="B26" s="9"/>
      <c r="C26" s="34"/>
      <c r="D26" s="37" t="s">
        <v>12</v>
      </c>
      <c r="E26" s="9"/>
      <c r="F26" s="23"/>
      <c r="H26" s="45"/>
      <c r="I26" s="46" t="s">
        <v>14</v>
      </c>
    </row>
    <row r="27" spans="2:11">
      <c r="C27" s="35" t="s">
        <v>8</v>
      </c>
      <c r="D27" s="38">
        <f>D6</f>
        <v>283800</v>
      </c>
      <c r="E27" s="24"/>
      <c r="F27" s="9"/>
      <c r="H27" s="35" t="s">
        <v>8</v>
      </c>
      <c r="I27" s="47">
        <f>SUM(H6)</f>
        <v>283.8</v>
      </c>
    </row>
    <row r="28" spans="2:11">
      <c r="C28" s="35" t="s">
        <v>9</v>
      </c>
      <c r="D28" s="38">
        <f>SUM(D7:D24)</f>
        <v>397382</v>
      </c>
      <c r="E28" s="24"/>
      <c r="F28" s="9"/>
      <c r="H28" s="35" t="s">
        <v>9</v>
      </c>
      <c r="I28" s="48">
        <f>SUM(H7:H24)</f>
        <v>397.38200000000001</v>
      </c>
    </row>
    <row r="29" spans="2:11" ht="15.75" thickBot="1">
      <c r="C29" s="36" t="s">
        <v>10</v>
      </c>
      <c r="D29" s="39">
        <f>D27+D28</f>
        <v>681182</v>
      </c>
      <c r="E29" s="24"/>
      <c r="F29" s="9"/>
      <c r="H29" s="36" t="s">
        <v>10</v>
      </c>
      <c r="I29" s="49">
        <f>I27+I28</f>
        <v>681.18200000000002</v>
      </c>
    </row>
    <row r="30" spans="2:11" ht="15.75" thickBot="1">
      <c r="H30" s="24"/>
    </row>
    <row r="31" spans="2:11">
      <c r="B31" s="19"/>
      <c r="C31" s="103" t="s">
        <v>33</v>
      </c>
      <c r="D31" s="104"/>
      <c r="G31" s="11"/>
      <c r="H31" s="103" t="s">
        <v>33</v>
      </c>
      <c r="I31" s="104"/>
      <c r="J31" s="17"/>
    </row>
    <row r="32" spans="2:11">
      <c r="C32" s="105"/>
      <c r="D32" s="106"/>
      <c r="G32" s="11"/>
      <c r="H32" s="105"/>
      <c r="I32" s="106"/>
      <c r="J32" s="17"/>
    </row>
    <row r="33" spans="3:10" ht="15.75" thickBot="1">
      <c r="C33" s="107"/>
      <c r="D33" s="108"/>
      <c r="G33" s="11"/>
      <c r="H33" s="107"/>
      <c r="I33" s="108"/>
      <c r="J33" s="17"/>
    </row>
    <row r="34" spans="3:10">
      <c r="C34" s="40"/>
      <c r="D34" s="41" t="s">
        <v>15</v>
      </c>
      <c r="G34" s="11"/>
      <c r="H34" s="41"/>
      <c r="I34" s="41" t="s">
        <v>1</v>
      </c>
      <c r="J34" s="17"/>
    </row>
    <row r="35" spans="3:10">
      <c r="C35" s="35" t="s">
        <v>8</v>
      </c>
      <c r="D35" s="32">
        <f>D27</f>
        <v>283800</v>
      </c>
      <c r="H35" s="50" t="s">
        <v>8</v>
      </c>
      <c r="I35" s="53">
        <f>J6</f>
        <v>283.8</v>
      </c>
    </row>
    <row r="36" spans="3:10">
      <c r="C36" s="33" t="s">
        <v>30</v>
      </c>
      <c r="D36" s="32">
        <v>397382</v>
      </c>
      <c r="H36" s="51" t="s">
        <v>30</v>
      </c>
      <c r="I36" s="54">
        <v>397.38200000000001</v>
      </c>
    </row>
    <row r="37" spans="3:10" ht="15.75" thickBot="1">
      <c r="C37" s="36" t="s">
        <v>10</v>
      </c>
      <c r="D37" s="42">
        <f>D27+D28</f>
        <v>681182</v>
      </c>
      <c r="H37" s="52" t="s">
        <v>10</v>
      </c>
      <c r="I37" s="55">
        <f>I29</f>
        <v>681.18200000000002</v>
      </c>
    </row>
    <row r="38" spans="3:10" ht="15.75" thickBot="1">
      <c r="C38" s="9"/>
      <c r="D38" s="9"/>
    </row>
    <row r="39" spans="3:10" ht="16.5" thickBot="1">
      <c r="C39" s="43" t="s">
        <v>11</v>
      </c>
      <c r="D39" s="44">
        <f>(D36/D37)*100</f>
        <v>58.337125760809883</v>
      </c>
      <c r="H39" s="43" t="s">
        <v>11</v>
      </c>
      <c r="I39" s="44">
        <f>I36/I37*100</f>
        <v>58.337125760809883</v>
      </c>
    </row>
    <row r="40" spans="3:10">
      <c r="C40" s="13"/>
    </row>
    <row r="41" spans="3:10">
      <c r="C41" s="13"/>
    </row>
    <row r="42" spans="3:10">
      <c r="C42" s="13"/>
    </row>
  </sheetData>
  <mergeCells count="2">
    <mergeCell ref="C31:D33"/>
    <mergeCell ref="H31:I3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J39"/>
  <sheetViews>
    <sheetView topLeftCell="A10" workbookViewId="0">
      <selection activeCell="I19" sqref="I19"/>
    </sheetView>
  </sheetViews>
  <sheetFormatPr defaultRowHeight="15"/>
  <cols>
    <col min="1" max="1" width="1.85546875" customWidth="1"/>
    <col min="2" max="2" width="58.7109375" bestFit="1" customWidth="1"/>
    <col min="3" max="3" width="11" customWidth="1"/>
    <col min="4" max="4" width="11.7109375" bestFit="1" customWidth="1"/>
    <col min="5" max="5" width="38.140625" customWidth="1"/>
    <col min="6" max="6" width="33.85546875" bestFit="1" customWidth="1"/>
    <col min="7" max="7" width="11.140625" customWidth="1"/>
    <col min="8" max="8" width="19" customWidth="1"/>
    <col min="9" max="9" width="17.85546875" customWidth="1"/>
    <col min="10" max="10" width="15" customWidth="1"/>
  </cols>
  <sheetData>
    <row r="1" spans="1:10">
      <c r="A1" s="10"/>
      <c r="B1" s="18" t="s">
        <v>37</v>
      </c>
      <c r="C1" s="19"/>
      <c r="D1" s="19"/>
      <c r="E1" s="10"/>
      <c r="F1" s="10"/>
      <c r="G1" s="10"/>
      <c r="H1" s="10"/>
      <c r="I1" s="10"/>
      <c r="J1" s="10"/>
    </row>
    <row r="2" spans="1:10">
      <c r="A2" s="10"/>
      <c r="B2" s="18" t="s">
        <v>70</v>
      </c>
      <c r="C2" s="19"/>
      <c r="D2" s="19"/>
      <c r="E2" s="10"/>
      <c r="F2" s="10"/>
      <c r="G2" s="10"/>
      <c r="H2" s="10"/>
      <c r="I2" s="24"/>
      <c r="J2" s="24"/>
    </row>
    <row r="3" spans="1:10">
      <c r="A3" s="10"/>
      <c r="B3" s="18" t="s">
        <v>32</v>
      </c>
      <c r="C3" s="19"/>
      <c r="D3" s="19"/>
      <c r="E3" s="10"/>
      <c r="F3" s="10"/>
      <c r="G3" s="10"/>
      <c r="H3" s="10"/>
      <c r="I3" s="24"/>
      <c r="J3" s="56"/>
    </row>
    <row r="4" spans="1:10" ht="15.75" thickBot="1">
      <c r="A4" s="10"/>
      <c r="B4" s="13"/>
      <c r="C4" s="13"/>
      <c r="D4" s="13"/>
      <c r="E4" s="10"/>
      <c r="F4" s="13"/>
      <c r="G4" s="13"/>
      <c r="H4" s="13"/>
      <c r="I4" s="12"/>
      <c r="J4" s="56"/>
    </row>
    <row r="5" spans="1:10" ht="45.75" thickBot="1">
      <c r="A5" s="10"/>
      <c r="B5" s="26" t="s">
        <v>2</v>
      </c>
      <c r="C5" s="27" t="s">
        <v>3</v>
      </c>
      <c r="D5" s="30" t="s">
        <v>38</v>
      </c>
      <c r="E5" s="27" t="s">
        <v>5</v>
      </c>
      <c r="F5" s="25" t="s">
        <v>6</v>
      </c>
      <c r="G5" s="63" t="s">
        <v>7</v>
      </c>
      <c r="H5" s="25" t="s">
        <v>13</v>
      </c>
      <c r="I5" s="31" t="s">
        <v>0</v>
      </c>
      <c r="J5" s="27" t="s">
        <v>1</v>
      </c>
    </row>
    <row r="6" spans="1:10">
      <c r="A6" s="10"/>
      <c r="B6" s="67" t="s">
        <v>39</v>
      </c>
      <c r="C6" s="71" t="s">
        <v>40</v>
      </c>
      <c r="D6" s="72">
        <v>252260</v>
      </c>
      <c r="E6" s="73" t="s">
        <v>51</v>
      </c>
      <c r="F6" s="74" t="s">
        <v>52</v>
      </c>
      <c r="G6" s="74" t="s">
        <v>53</v>
      </c>
      <c r="H6" s="81">
        <f>D6/1000</f>
        <v>252.26</v>
      </c>
      <c r="I6" s="65">
        <f>H6/I29*100</f>
        <v>39.855278541409923</v>
      </c>
      <c r="J6" s="65">
        <f t="shared" ref="J6:J24" si="0">H6</f>
        <v>252.26</v>
      </c>
    </row>
    <row r="7" spans="1:10">
      <c r="A7" s="10"/>
      <c r="B7" s="68" t="s">
        <v>41</v>
      </c>
      <c r="C7" s="28" t="s">
        <v>42</v>
      </c>
      <c r="D7" s="32">
        <v>22920</v>
      </c>
      <c r="E7" s="61" t="s">
        <v>54</v>
      </c>
      <c r="F7" s="64" t="s">
        <v>56</v>
      </c>
      <c r="G7" s="64" t="s">
        <v>53</v>
      </c>
      <c r="H7" s="32">
        <f>D7/1000</f>
        <v>22.92</v>
      </c>
      <c r="I7" s="32">
        <f>H7/I29*100</f>
        <v>3.6211963219262491</v>
      </c>
      <c r="J7" s="32">
        <f t="shared" si="0"/>
        <v>22.92</v>
      </c>
    </row>
    <row r="8" spans="1:10">
      <c r="A8" s="10"/>
      <c r="B8" s="69" t="s">
        <v>49</v>
      </c>
      <c r="C8" s="82">
        <v>0.62577546296296294</v>
      </c>
      <c r="D8" s="83">
        <v>66020</v>
      </c>
      <c r="E8" s="57" t="s">
        <v>55</v>
      </c>
      <c r="F8" s="75" t="s">
        <v>52</v>
      </c>
      <c r="G8" s="64" t="s">
        <v>53</v>
      </c>
      <c r="H8" s="32">
        <f>D8/1000</f>
        <v>66.02</v>
      </c>
      <c r="I8" s="32">
        <f>H8/I29*100</f>
        <v>10.430688532878312</v>
      </c>
      <c r="J8" s="77">
        <f t="shared" si="0"/>
        <v>66.02</v>
      </c>
    </row>
    <row r="9" spans="1:10">
      <c r="A9" s="10"/>
      <c r="B9" s="68" t="s">
        <v>58</v>
      </c>
      <c r="C9" s="28">
        <v>0.83412037037037035</v>
      </c>
      <c r="D9" s="32">
        <v>114570</v>
      </c>
      <c r="E9" s="57" t="s">
        <v>59</v>
      </c>
      <c r="F9" s="75" t="s">
        <v>52</v>
      </c>
      <c r="G9" s="64" t="s">
        <v>53</v>
      </c>
      <c r="H9" s="32">
        <v>114.57</v>
      </c>
      <c r="I9" s="32">
        <f>H9/I29*100</f>
        <v>18.101241823869557</v>
      </c>
      <c r="J9" s="32">
        <f t="shared" si="0"/>
        <v>114.57</v>
      </c>
    </row>
    <row r="10" spans="1:10">
      <c r="A10" s="10"/>
      <c r="B10" s="70" t="s">
        <v>43</v>
      </c>
      <c r="C10" s="58" t="s">
        <v>44</v>
      </c>
      <c r="D10" s="32">
        <v>44850</v>
      </c>
      <c r="E10" s="57" t="s">
        <v>55</v>
      </c>
      <c r="F10" s="64" t="s">
        <v>52</v>
      </c>
      <c r="G10" s="64" t="s">
        <v>53</v>
      </c>
      <c r="H10" s="32">
        <f>(D10)/1000</f>
        <v>44.85</v>
      </c>
      <c r="I10" s="32">
        <f>H10/I29*100</f>
        <v>7.0859797137169407</v>
      </c>
      <c r="J10" s="78">
        <f t="shared" si="0"/>
        <v>44.85</v>
      </c>
    </row>
    <row r="11" spans="1:10">
      <c r="A11" s="10"/>
      <c r="B11" s="70" t="s">
        <v>60</v>
      </c>
      <c r="C11" s="29">
        <v>0.83447916666666666</v>
      </c>
      <c r="D11" s="32">
        <v>4820</v>
      </c>
      <c r="E11" s="57" t="s">
        <v>55</v>
      </c>
      <c r="F11" s="64" t="s">
        <v>57</v>
      </c>
      <c r="G11" s="64" t="s">
        <v>53</v>
      </c>
      <c r="H11" s="32">
        <v>4.82</v>
      </c>
      <c r="I11" s="32">
        <f>H11/I29*100</f>
        <v>0.76152557904382712</v>
      </c>
      <c r="J11" s="32">
        <f t="shared" si="0"/>
        <v>4.82</v>
      </c>
    </row>
    <row r="12" spans="1:10">
      <c r="A12" s="10"/>
      <c r="B12" s="70" t="s">
        <v>61</v>
      </c>
      <c r="C12" s="29">
        <v>0.83473379629629629</v>
      </c>
      <c r="D12" s="32">
        <v>25920</v>
      </c>
      <c r="E12" s="57" t="s">
        <v>55</v>
      </c>
      <c r="F12" s="64" t="s">
        <v>57</v>
      </c>
      <c r="G12" s="64" t="s">
        <v>62</v>
      </c>
      <c r="H12" s="32">
        <v>25.92</v>
      </c>
      <c r="I12" s="32">
        <f>H12/I29*100</f>
        <v>4.0951748980946068</v>
      </c>
      <c r="J12" s="78">
        <f t="shared" si="0"/>
        <v>25.92</v>
      </c>
    </row>
    <row r="13" spans="1:10">
      <c r="A13" s="10"/>
      <c r="B13" s="68" t="s">
        <v>45</v>
      </c>
      <c r="C13" s="28" t="s">
        <v>46</v>
      </c>
      <c r="D13" s="83">
        <v>66340</v>
      </c>
      <c r="E13" s="57" t="s">
        <v>55</v>
      </c>
      <c r="F13" s="64" t="s">
        <v>52</v>
      </c>
      <c r="G13" s="64" t="s">
        <v>53</v>
      </c>
      <c r="H13" s="32">
        <f t="shared" ref="H13:H24" si="1">(D13)/1000</f>
        <v>66.34</v>
      </c>
      <c r="I13" s="32">
        <f>H13/I29*100</f>
        <v>10.481246247669604</v>
      </c>
      <c r="J13" s="32">
        <f t="shared" si="0"/>
        <v>66.34</v>
      </c>
    </row>
    <row r="14" spans="1:10">
      <c r="A14" s="10"/>
      <c r="B14" s="68" t="s">
        <v>72</v>
      </c>
      <c r="C14" s="28" t="s">
        <v>71</v>
      </c>
      <c r="D14" s="83">
        <v>2500</v>
      </c>
      <c r="E14" s="57" t="s">
        <v>55</v>
      </c>
      <c r="F14" s="64" t="s">
        <v>57</v>
      </c>
      <c r="G14" s="64" t="s">
        <v>53</v>
      </c>
      <c r="H14" s="32">
        <v>2.5</v>
      </c>
      <c r="I14" s="32">
        <f>H14/I29*100</f>
        <v>0.39498214680696431</v>
      </c>
      <c r="J14" s="77">
        <v>2.5</v>
      </c>
    </row>
    <row r="15" spans="1:10">
      <c r="A15" s="10"/>
      <c r="B15" s="64" t="s">
        <v>47</v>
      </c>
      <c r="C15" s="64" t="s">
        <v>48</v>
      </c>
      <c r="D15" s="32">
        <v>5440</v>
      </c>
      <c r="E15" s="57" t="s">
        <v>51</v>
      </c>
      <c r="F15" s="64" t="s">
        <v>57</v>
      </c>
      <c r="G15" s="64" t="s">
        <v>53</v>
      </c>
      <c r="H15" s="76">
        <f t="shared" si="1"/>
        <v>5.44</v>
      </c>
      <c r="I15" s="32">
        <f>H15/I29*100</f>
        <v>0.85948115145195436</v>
      </c>
      <c r="J15" s="32">
        <f t="shared" si="0"/>
        <v>5.44</v>
      </c>
    </row>
    <row r="16" spans="1:10">
      <c r="A16" s="10"/>
      <c r="B16" s="68" t="s">
        <v>50</v>
      </c>
      <c r="C16" s="28">
        <v>0.83446759259259251</v>
      </c>
      <c r="D16" s="32">
        <v>17110</v>
      </c>
      <c r="E16" s="61" t="s">
        <v>55</v>
      </c>
      <c r="F16" s="64" t="s">
        <v>57</v>
      </c>
      <c r="G16" s="64" t="s">
        <v>53</v>
      </c>
      <c r="H16" s="32">
        <v>17.11</v>
      </c>
      <c r="I16" s="32">
        <f>H16/I29*100</f>
        <v>2.7032578127468634</v>
      </c>
      <c r="J16" s="32">
        <f t="shared" si="0"/>
        <v>17.11</v>
      </c>
    </row>
    <row r="17" spans="1:10">
      <c r="A17" s="10"/>
      <c r="B17" s="68" t="s">
        <v>67</v>
      </c>
      <c r="C17" s="28">
        <v>0.83444444444444443</v>
      </c>
      <c r="D17" s="32">
        <v>1800</v>
      </c>
      <c r="E17" s="61" t="s">
        <v>84</v>
      </c>
      <c r="F17" s="64" t="s">
        <v>57</v>
      </c>
      <c r="G17" s="64" t="s">
        <v>53</v>
      </c>
      <c r="H17" s="32">
        <f t="shared" si="1"/>
        <v>1.8</v>
      </c>
      <c r="I17" s="32">
        <f>H17/I29*100</f>
        <v>0.28438714570101431</v>
      </c>
      <c r="J17" s="32">
        <f t="shared" si="0"/>
        <v>1.8</v>
      </c>
    </row>
    <row r="18" spans="1:10">
      <c r="A18" s="10"/>
      <c r="B18" s="68" t="s">
        <v>67</v>
      </c>
      <c r="C18" s="28">
        <v>0.83444444444444443</v>
      </c>
      <c r="D18" s="32">
        <v>5090</v>
      </c>
      <c r="E18" s="61" t="s">
        <v>87</v>
      </c>
      <c r="F18" s="64" t="s">
        <v>57</v>
      </c>
      <c r="G18" s="64" t="s">
        <v>53</v>
      </c>
      <c r="H18" s="32">
        <v>5.09</v>
      </c>
      <c r="I18" s="32">
        <f>H18/I29*100</f>
        <v>0.80418365089897936</v>
      </c>
      <c r="J18" s="32">
        <f t="shared" ref="J18" si="2">H18</f>
        <v>5.09</v>
      </c>
    </row>
    <row r="19" spans="1:10">
      <c r="A19" s="10"/>
      <c r="B19" s="68" t="s">
        <v>69</v>
      </c>
      <c r="C19" s="28">
        <v>0.83443287037037039</v>
      </c>
      <c r="D19" s="32">
        <v>1560</v>
      </c>
      <c r="E19" s="61" t="s">
        <v>86</v>
      </c>
      <c r="F19" s="64" t="s">
        <v>57</v>
      </c>
      <c r="G19" s="64" t="s">
        <v>53</v>
      </c>
      <c r="H19" s="32">
        <f t="shared" si="1"/>
        <v>1.56</v>
      </c>
      <c r="I19" s="32">
        <f>H19/I29*100</f>
        <v>0.24646885960754572</v>
      </c>
      <c r="J19" s="32">
        <f t="shared" si="0"/>
        <v>1.56</v>
      </c>
    </row>
    <row r="20" spans="1:10">
      <c r="A20" s="10"/>
      <c r="B20" s="68" t="s">
        <v>66</v>
      </c>
      <c r="C20" s="28">
        <v>0.83429398148148148</v>
      </c>
      <c r="D20" s="32">
        <v>1740</v>
      </c>
      <c r="E20" s="61" t="s">
        <v>84</v>
      </c>
      <c r="F20" s="64" t="s">
        <v>57</v>
      </c>
      <c r="G20" s="64" t="s">
        <v>53</v>
      </c>
      <c r="H20" s="32">
        <f t="shared" si="1"/>
        <v>1.74</v>
      </c>
      <c r="I20" s="32">
        <f>H20/I29*100</f>
        <v>0.27490757417764716</v>
      </c>
      <c r="J20" s="32">
        <f t="shared" si="0"/>
        <v>1.74</v>
      </c>
    </row>
    <row r="21" spans="1:10">
      <c r="A21" s="10"/>
      <c r="B21" s="68"/>
      <c r="C21" s="76"/>
      <c r="D21" s="32" t="s">
        <v>73</v>
      </c>
      <c r="E21" s="61"/>
      <c r="F21" s="64"/>
      <c r="G21" s="64"/>
      <c r="H21" s="32">
        <v>0</v>
      </c>
      <c r="I21" s="32">
        <f>H21/I29*100</f>
        <v>0</v>
      </c>
      <c r="J21" s="32">
        <f t="shared" si="0"/>
        <v>0</v>
      </c>
    </row>
    <row r="22" spans="1:10">
      <c r="A22" s="10"/>
      <c r="B22" s="68"/>
      <c r="C22" s="28"/>
      <c r="D22" s="32"/>
      <c r="E22" s="61"/>
      <c r="F22" s="64"/>
      <c r="G22" s="64"/>
      <c r="H22" s="32">
        <f t="shared" si="1"/>
        <v>0</v>
      </c>
      <c r="I22" s="32">
        <f>H22/I29*100</f>
        <v>0</v>
      </c>
      <c r="J22" s="32">
        <f t="shared" si="0"/>
        <v>0</v>
      </c>
    </row>
    <row r="23" spans="1:10">
      <c r="A23" s="10"/>
      <c r="B23" s="68"/>
      <c r="C23" s="28"/>
      <c r="D23" s="32"/>
      <c r="E23" s="61"/>
      <c r="F23" s="64"/>
      <c r="G23" s="64"/>
      <c r="H23" s="32">
        <f t="shared" si="1"/>
        <v>0</v>
      </c>
      <c r="I23" s="32">
        <f>H23/I29*100</f>
        <v>0</v>
      </c>
      <c r="J23" s="32">
        <f t="shared" si="0"/>
        <v>0</v>
      </c>
    </row>
    <row r="24" spans="1:10" ht="15.75" thickBot="1">
      <c r="A24" s="10"/>
      <c r="B24" s="59"/>
      <c r="C24" s="59"/>
      <c r="D24" s="66"/>
      <c r="E24" s="60"/>
      <c r="F24" s="80"/>
      <c r="G24" s="59"/>
      <c r="H24" s="42">
        <f t="shared" si="1"/>
        <v>0</v>
      </c>
      <c r="I24" s="42">
        <f>H24/I29*100</f>
        <v>0</v>
      </c>
      <c r="J24" s="42">
        <f t="shared" si="0"/>
        <v>0</v>
      </c>
    </row>
    <row r="25" spans="1:10" ht="15.75" thickBot="1">
      <c r="A25" s="10"/>
      <c r="B25" s="20"/>
      <c r="C25" s="21"/>
      <c r="D25" s="22"/>
      <c r="E25" s="9"/>
      <c r="F25" s="23"/>
      <c r="G25" s="9"/>
      <c r="H25" s="16"/>
      <c r="I25" s="16"/>
      <c r="J25" s="16"/>
    </row>
    <row r="26" spans="1:10">
      <c r="A26" s="10"/>
      <c r="B26" s="9"/>
      <c r="C26" s="34"/>
      <c r="D26" s="37" t="s">
        <v>12</v>
      </c>
      <c r="E26" s="9"/>
      <c r="F26" s="23"/>
      <c r="G26" s="10"/>
      <c r="H26" s="45"/>
      <c r="I26" s="46" t="s">
        <v>14</v>
      </c>
      <c r="J26" s="10"/>
    </row>
    <row r="27" spans="1:10">
      <c r="A27" s="10"/>
      <c r="B27" s="10"/>
      <c r="C27" s="35" t="s">
        <v>8</v>
      </c>
      <c r="D27" s="38">
        <f>D6</f>
        <v>252260</v>
      </c>
      <c r="E27" s="24"/>
      <c r="F27" s="9"/>
      <c r="G27" s="10"/>
      <c r="H27" s="35" t="s">
        <v>8</v>
      </c>
      <c r="I27" s="47">
        <f>SUM(H6)</f>
        <v>252.26</v>
      </c>
      <c r="J27" s="10"/>
    </row>
    <row r="28" spans="1:10">
      <c r="A28" s="10"/>
      <c r="B28" s="10"/>
      <c r="C28" s="35" t="s">
        <v>9</v>
      </c>
      <c r="D28" s="38">
        <f>SUM(D7:D24)</f>
        <v>380680</v>
      </c>
      <c r="E28" s="24"/>
      <c r="F28" s="9"/>
      <c r="G28" s="10"/>
      <c r="H28" s="35" t="s">
        <v>9</v>
      </c>
      <c r="I28" s="48">
        <v>380.68</v>
      </c>
      <c r="J28" s="10"/>
    </row>
    <row r="29" spans="1:10" ht="15.75" thickBot="1">
      <c r="A29" s="10"/>
      <c r="B29" s="10"/>
      <c r="C29" s="36" t="s">
        <v>10</v>
      </c>
      <c r="D29" s="39">
        <f>D27+D28</f>
        <v>632940</v>
      </c>
      <c r="E29" s="24"/>
      <c r="F29" s="9"/>
      <c r="G29" s="10"/>
      <c r="H29" s="36" t="s">
        <v>10</v>
      </c>
      <c r="I29" s="49">
        <f>I27+I28</f>
        <v>632.94000000000005</v>
      </c>
      <c r="J29" s="10"/>
    </row>
    <row r="30" spans="1:10" ht="15.75" thickBot="1">
      <c r="A30" s="10"/>
      <c r="B30" s="10"/>
      <c r="C30" s="10"/>
      <c r="D30" s="10"/>
      <c r="E30" s="10"/>
      <c r="F30" s="10"/>
      <c r="G30" s="10"/>
      <c r="H30" s="24"/>
      <c r="I30" s="10"/>
      <c r="J30" s="10"/>
    </row>
    <row r="31" spans="1:10">
      <c r="A31" s="10"/>
      <c r="B31" s="19"/>
      <c r="C31" s="103" t="s">
        <v>33</v>
      </c>
      <c r="D31" s="104"/>
      <c r="E31" s="10"/>
      <c r="F31" s="10"/>
      <c r="G31" s="11"/>
      <c r="H31" s="103" t="s">
        <v>33</v>
      </c>
      <c r="I31" s="104"/>
      <c r="J31" s="17"/>
    </row>
    <row r="32" spans="1:10">
      <c r="A32" s="10"/>
      <c r="B32" s="10"/>
      <c r="C32" s="105"/>
      <c r="D32" s="106"/>
      <c r="E32" s="10"/>
      <c r="F32" s="10"/>
      <c r="G32" s="11"/>
      <c r="H32" s="105"/>
      <c r="I32" s="106"/>
      <c r="J32" s="17"/>
    </row>
    <row r="33" spans="1:10" ht="15.75" thickBot="1">
      <c r="A33" s="10"/>
      <c r="B33" s="10"/>
      <c r="C33" s="107"/>
      <c r="D33" s="108"/>
      <c r="E33" s="10"/>
      <c r="F33" s="10"/>
      <c r="G33" s="11"/>
      <c r="H33" s="107"/>
      <c r="I33" s="108"/>
      <c r="J33" s="17"/>
    </row>
    <row r="34" spans="1:10">
      <c r="A34" s="10"/>
      <c r="B34" s="10"/>
      <c r="C34" s="40"/>
      <c r="D34" s="41" t="s">
        <v>15</v>
      </c>
      <c r="E34" s="10"/>
      <c r="F34" s="10"/>
      <c r="G34" s="11"/>
      <c r="H34" s="41"/>
      <c r="I34" s="41" t="s">
        <v>1</v>
      </c>
      <c r="J34" s="17"/>
    </row>
    <row r="35" spans="1:10">
      <c r="A35" s="10"/>
      <c r="B35" s="10"/>
      <c r="C35" s="35" t="s">
        <v>8</v>
      </c>
      <c r="D35" s="32">
        <f>D27</f>
        <v>252260</v>
      </c>
      <c r="E35" s="10"/>
      <c r="F35" s="10"/>
      <c r="G35" s="10"/>
      <c r="H35" s="50" t="s">
        <v>8</v>
      </c>
      <c r="I35" s="53">
        <f>J6</f>
        <v>252.26</v>
      </c>
      <c r="J35" s="10"/>
    </row>
    <row r="36" spans="1:10">
      <c r="A36" s="10"/>
      <c r="B36" s="10"/>
      <c r="C36" s="33" t="s">
        <v>30</v>
      </c>
      <c r="D36" s="32">
        <v>380680</v>
      </c>
      <c r="E36" s="10"/>
      <c r="F36" s="10"/>
      <c r="G36" s="10"/>
      <c r="H36" s="51" t="s">
        <v>30</v>
      </c>
      <c r="I36" s="54">
        <v>380.68</v>
      </c>
      <c r="J36" s="10"/>
    </row>
    <row r="37" spans="1:10" ht="15.75" thickBot="1">
      <c r="A37" s="10"/>
      <c r="B37" s="10"/>
      <c r="C37" s="36" t="s">
        <v>10</v>
      </c>
      <c r="D37" s="42">
        <f>D27+D28</f>
        <v>632940</v>
      </c>
      <c r="E37" s="10"/>
      <c r="F37" s="10"/>
      <c r="G37" s="10"/>
      <c r="H37" s="52" t="s">
        <v>10</v>
      </c>
      <c r="I37" s="55">
        <f>I29</f>
        <v>632.94000000000005</v>
      </c>
      <c r="J37" s="10"/>
    </row>
    <row r="38" spans="1:10" ht="15.75" thickBot="1">
      <c r="A38" s="10"/>
      <c r="B38" s="10"/>
      <c r="C38" s="9"/>
      <c r="D38" s="9"/>
      <c r="E38" s="10"/>
      <c r="F38" s="10"/>
      <c r="G38" s="10"/>
      <c r="H38" s="10"/>
      <c r="I38" s="10"/>
      <c r="J38" s="10"/>
    </row>
    <row r="39" spans="1:10" ht="16.5" thickBot="1">
      <c r="A39" s="10"/>
      <c r="B39" s="10"/>
      <c r="C39" s="43" t="s">
        <v>11</v>
      </c>
      <c r="D39" s="44">
        <f>(D36/D37)*100</f>
        <v>60.14472145859007</v>
      </c>
      <c r="E39" s="10"/>
      <c r="F39" s="10"/>
      <c r="G39" s="10"/>
      <c r="H39" s="43" t="s">
        <v>11</v>
      </c>
      <c r="I39" s="44">
        <f>I36/I37*100</f>
        <v>60.14472145859007</v>
      </c>
      <c r="J39" s="10"/>
    </row>
  </sheetData>
  <mergeCells count="2">
    <mergeCell ref="C31:D33"/>
    <mergeCell ref="H31:I3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J39"/>
  <sheetViews>
    <sheetView topLeftCell="A10" workbookViewId="0">
      <selection activeCell="E13" sqref="E13"/>
    </sheetView>
  </sheetViews>
  <sheetFormatPr defaultRowHeight="15"/>
  <cols>
    <col min="1" max="1" width="1.85546875" customWidth="1"/>
    <col min="2" max="2" width="58.7109375" bestFit="1" customWidth="1"/>
    <col min="3" max="3" width="11" customWidth="1"/>
    <col min="4" max="4" width="11.7109375" bestFit="1" customWidth="1"/>
    <col min="5" max="5" width="38.140625" customWidth="1"/>
    <col min="6" max="6" width="33.85546875" bestFit="1" customWidth="1"/>
    <col min="7" max="7" width="11.140625" customWidth="1"/>
    <col min="8" max="8" width="19" customWidth="1"/>
    <col min="9" max="9" width="17.85546875" customWidth="1"/>
    <col min="10" max="10" width="15" customWidth="1"/>
  </cols>
  <sheetData>
    <row r="1" spans="1:10">
      <c r="A1" s="10"/>
      <c r="B1" s="18" t="s">
        <v>37</v>
      </c>
      <c r="C1" s="19"/>
      <c r="D1" s="19"/>
      <c r="E1" s="10"/>
      <c r="F1" s="10"/>
      <c r="G1" s="10"/>
      <c r="H1" s="10"/>
      <c r="I1" s="10"/>
      <c r="J1" s="10"/>
    </row>
    <row r="2" spans="1:10">
      <c r="A2" s="10"/>
      <c r="B2" s="18" t="s">
        <v>74</v>
      </c>
      <c r="C2" s="19"/>
      <c r="D2" s="19"/>
      <c r="E2" s="10"/>
      <c r="F2" s="10"/>
      <c r="G2" s="10"/>
      <c r="H2" s="10"/>
      <c r="I2" s="24"/>
      <c r="J2" s="24"/>
    </row>
    <row r="3" spans="1:10">
      <c r="A3" s="10"/>
      <c r="B3" s="18" t="s">
        <v>32</v>
      </c>
      <c r="C3" s="19"/>
      <c r="D3" s="19"/>
      <c r="E3" s="10"/>
      <c r="F3" s="10"/>
      <c r="G3" s="10"/>
      <c r="H3" s="10"/>
      <c r="I3" s="24"/>
      <c r="J3" s="56"/>
    </row>
    <row r="4" spans="1:10" ht="15.75" thickBot="1">
      <c r="A4" s="10"/>
      <c r="B4" s="13"/>
      <c r="C4" s="13"/>
      <c r="D4" s="13"/>
      <c r="E4" s="10"/>
      <c r="F4" s="13"/>
      <c r="G4" s="13"/>
      <c r="H4" s="13"/>
      <c r="I4" s="12"/>
      <c r="J4" s="56"/>
    </row>
    <row r="5" spans="1:10" ht="45.75" thickBot="1">
      <c r="A5" s="10"/>
      <c r="B5" s="26" t="s">
        <v>2</v>
      </c>
      <c r="C5" s="27" t="s">
        <v>3</v>
      </c>
      <c r="D5" s="30" t="s">
        <v>38</v>
      </c>
      <c r="E5" s="27" t="s">
        <v>5</v>
      </c>
      <c r="F5" s="25" t="s">
        <v>6</v>
      </c>
      <c r="G5" s="63" t="s">
        <v>7</v>
      </c>
      <c r="H5" s="25" t="s">
        <v>13</v>
      </c>
      <c r="I5" s="31" t="s">
        <v>0</v>
      </c>
      <c r="J5" s="27" t="s">
        <v>1</v>
      </c>
    </row>
    <row r="6" spans="1:10">
      <c r="A6" s="10"/>
      <c r="B6" s="67" t="s">
        <v>39</v>
      </c>
      <c r="C6" s="71" t="s">
        <v>40</v>
      </c>
      <c r="D6" s="72">
        <v>260620</v>
      </c>
      <c r="E6" s="73" t="s">
        <v>51</v>
      </c>
      <c r="F6" s="74" t="s">
        <v>52</v>
      </c>
      <c r="G6" s="74" t="s">
        <v>53</v>
      </c>
      <c r="H6" s="81">
        <f>D6/1000</f>
        <v>260.62</v>
      </c>
      <c r="I6" s="65">
        <f>H6/I29*100</f>
        <v>37.037773924906915</v>
      </c>
      <c r="J6" s="65">
        <f t="shared" ref="J6:J24" si="0">H6</f>
        <v>260.62</v>
      </c>
    </row>
    <row r="7" spans="1:10">
      <c r="A7" s="10"/>
      <c r="B7" s="68" t="s">
        <v>41</v>
      </c>
      <c r="C7" s="28" t="s">
        <v>42</v>
      </c>
      <c r="D7" s="32">
        <v>7880</v>
      </c>
      <c r="E7" s="61" t="s">
        <v>54</v>
      </c>
      <c r="F7" s="64" t="s">
        <v>56</v>
      </c>
      <c r="G7" s="64" t="s">
        <v>53</v>
      </c>
      <c r="H7" s="32">
        <f>D7/1000</f>
        <v>7.88</v>
      </c>
      <c r="I7" s="32">
        <f>H7/I29*100</f>
        <v>1.1198590228235226</v>
      </c>
      <c r="J7" s="32">
        <f t="shared" si="0"/>
        <v>7.88</v>
      </c>
    </row>
    <row r="8" spans="1:10">
      <c r="A8" s="10"/>
      <c r="B8" s="69" t="s">
        <v>49</v>
      </c>
      <c r="C8" s="82">
        <v>0.62577546296296294</v>
      </c>
      <c r="D8" s="83">
        <v>74070</v>
      </c>
      <c r="E8" s="57" t="s">
        <v>55</v>
      </c>
      <c r="F8" s="75" t="s">
        <v>52</v>
      </c>
      <c r="G8" s="64" t="s">
        <v>53</v>
      </c>
      <c r="H8" s="32">
        <f>D8/1000</f>
        <v>74.069999999999993</v>
      </c>
      <c r="I8" s="32">
        <f>H8/I29*100</f>
        <v>10.52639058636273</v>
      </c>
      <c r="J8" s="77">
        <f t="shared" si="0"/>
        <v>74.069999999999993</v>
      </c>
    </row>
    <row r="9" spans="1:10">
      <c r="A9" s="10"/>
      <c r="B9" s="68" t="s">
        <v>58</v>
      </c>
      <c r="C9" s="28">
        <v>0.83412037037037035</v>
      </c>
      <c r="D9" s="32">
        <v>150270</v>
      </c>
      <c r="E9" s="57" t="s">
        <v>59</v>
      </c>
      <c r="F9" s="75" t="s">
        <v>52</v>
      </c>
      <c r="G9" s="64" t="s">
        <v>53</v>
      </c>
      <c r="H9" s="32">
        <v>150.27000000000001</v>
      </c>
      <c r="I9" s="32">
        <f>H9/I29*100</f>
        <v>21.355484182701872</v>
      </c>
      <c r="J9" s="32">
        <f t="shared" si="0"/>
        <v>150.27000000000001</v>
      </c>
    </row>
    <row r="10" spans="1:10">
      <c r="A10" s="10"/>
      <c r="B10" s="70" t="s">
        <v>43</v>
      </c>
      <c r="C10" s="58" t="s">
        <v>44</v>
      </c>
      <c r="D10" s="32">
        <v>48760</v>
      </c>
      <c r="E10" s="57" t="s">
        <v>55</v>
      </c>
      <c r="F10" s="64" t="s">
        <v>52</v>
      </c>
      <c r="G10" s="64" t="s">
        <v>53</v>
      </c>
      <c r="H10" s="32">
        <f>(D10)/1000</f>
        <v>48.76</v>
      </c>
      <c r="I10" s="32">
        <f>H10/I29*100</f>
        <v>6.9294829889435219</v>
      </c>
      <c r="J10" s="78">
        <f t="shared" si="0"/>
        <v>48.76</v>
      </c>
    </row>
    <row r="11" spans="1:10">
      <c r="A11" s="10"/>
      <c r="B11" s="70" t="s">
        <v>60</v>
      </c>
      <c r="C11" s="29">
        <v>0.83447916666666666</v>
      </c>
      <c r="D11" s="32">
        <v>4240</v>
      </c>
      <c r="E11" s="57" t="s">
        <v>55</v>
      </c>
      <c r="F11" s="64" t="s">
        <v>57</v>
      </c>
      <c r="G11" s="64" t="s">
        <v>53</v>
      </c>
      <c r="H11" s="32">
        <v>4.24</v>
      </c>
      <c r="I11" s="32">
        <f>H11/I29*100</f>
        <v>0.60256373816900199</v>
      </c>
      <c r="J11" s="32">
        <f t="shared" si="0"/>
        <v>4.24</v>
      </c>
    </row>
    <row r="12" spans="1:10">
      <c r="A12" s="10"/>
      <c r="B12" s="70" t="s">
        <v>61</v>
      </c>
      <c r="C12" s="29">
        <v>0.83473379629629629</v>
      </c>
      <c r="D12" s="32">
        <v>30960</v>
      </c>
      <c r="E12" s="57" t="s">
        <v>55</v>
      </c>
      <c r="F12" s="64" t="s">
        <v>57</v>
      </c>
      <c r="G12" s="64" t="s">
        <v>62</v>
      </c>
      <c r="H12" s="32">
        <v>30.96</v>
      </c>
      <c r="I12" s="32">
        <f>H12/I29*100</f>
        <v>4.3998522013472412</v>
      </c>
      <c r="J12" s="78">
        <f t="shared" si="0"/>
        <v>30.96</v>
      </c>
    </row>
    <row r="13" spans="1:10">
      <c r="A13" s="10"/>
      <c r="B13" s="68" t="s">
        <v>45</v>
      </c>
      <c r="C13" s="28" t="s">
        <v>46</v>
      </c>
      <c r="D13" s="83">
        <v>65050</v>
      </c>
      <c r="E13" s="57" t="s">
        <v>55</v>
      </c>
      <c r="F13" s="64" t="s">
        <v>52</v>
      </c>
      <c r="G13" s="64" t="s">
        <v>53</v>
      </c>
      <c r="H13" s="32">
        <f t="shared" ref="H13:H24" si="1">(D13)/1000</f>
        <v>65.05</v>
      </c>
      <c r="I13" s="32">
        <f>H13/I29*100</f>
        <v>9.2445215018616924</v>
      </c>
      <c r="J13" s="32">
        <f t="shared" si="0"/>
        <v>65.05</v>
      </c>
    </row>
    <row r="14" spans="1:10">
      <c r="A14" s="10"/>
      <c r="B14" s="68" t="s">
        <v>77</v>
      </c>
      <c r="C14" s="28">
        <v>0.83449074074074081</v>
      </c>
      <c r="D14" s="83">
        <v>3810</v>
      </c>
      <c r="E14" s="57" t="s">
        <v>55</v>
      </c>
      <c r="F14" s="64" t="s">
        <v>57</v>
      </c>
      <c r="G14" s="64" t="s">
        <v>53</v>
      </c>
      <c r="H14" s="32">
        <v>3.81</v>
      </c>
      <c r="I14" s="32">
        <f>H14/I29*100</f>
        <v>0.54145467981695694</v>
      </c>
      <c r="J14" s="77">
        <v>3.81</v>
      </c>
    </row>
    <row r="15" spans="1:10">
      <c r="A15" s="10"/>
      <c r="B15" s="68" t="s">
        <v>76</v>
      </c>
      <c r="C15" s="28">
        <v>0.7091087962962962</v>
      </c>
      <c r="D15" s="83">
        <v>18100</v>
      </c>
      <c r="E15" s="57" t="s">
        <v>75</v>
      </c>
      <c r="F15" s="64" t="s">
        <v>57</v>
      </c>
      <c r="G15" s="64" t="s">
        <v>53</v>
      </c>
      <c r="H15" s="32">
        <v>18.100000000000001</v>
      </c>
      <c r="I15" s="32">
        <f>H15/I29*100</f>
        <v>2.5722650143535231</v>
      </c>
      <c r="J15" s="32">
        <v>18.100000000000001</v>
      </c>
    </row>
    <row r="16" spans="1:10">
      <c r="A16" s="10"/>
      <c r="B16" s="64" t="s">
        <v>47</v>
      </c>
      <c r="C16" s="64" t="s">
        <v>48</v>
      </c>
      <c r="D16" s="32">
        <v>9440</v>
      </c>
      <c r="E16" s="57" t="s">
        <v>51</v>
      </c>
      <c r="F16" s="64" t="s">
        <v>57</v>
      </c>
      <c r="G16" s="64" t="s">
        <v>53</v>
      </c>
      <c r="H16" s="76">
        <f t="shared" si="1"/>
        <v>9.44</v>
      </c>
      <c r="I16" s="32">
        <f>H16/I29*100</f>
        <v>1.3415570019611742</v>
      </c>
      <c r="J16" s="32">
        <f t="shared" si="0"/>
        <v>9.44</v>
      </c>
    </row>
    <row r="17" spans="1:10">
      <c r="A17" s="10"/>
      <c r="B17" s="68" t="s">
        <v>50</v>
      </c>
      <c r="C17" s="28">
        <v>0.83446759259259251</v>
      </c>
      <c r="D17" s="32">
        <v>21790</v>
      </c>
      <c r="E17" s="61" t="s">
        <v>55</v>
      </c>
      <c r="F17" s="64" t="s">
        <v>57</v>
      </c>
      <c r="G17" s="64" t="s">
        <v>53</v>
      </c>
      <c r="H17" s="32">
        <v>21.79</v>
      </c>
      <c r="I17" s="32">
        <f>H17/I29*100</f>
        <v>3.096666003467583</v>
      </c>
      <c r="J17" s="32">
        <f t="shared" si="0"/>
        <v>21.79</v>
      </c>
    </row>
    <row r="18" spans="1:10">
      <c r="A18" s="10"/>
      <c r="B18" s="68" t="s">
        <v>67</v>
      </c>
      <c r="C18" s="28">
        <v>0.83444444444444443</v>
      </c>
      <c r="D18" s="32">
        <v>5160</v>
      </c>
      <c r="E18" s="61" t="s">
        <v>85</v>
      </c>
      <c r="F18" s="64" t="s">
        <v>57</v>
      </c>
      <c r="G18" s="64" t="s">
        <v>53</v>
      </c>
      <c r="H18" s="32">
        <f t="shared" si="1"/>
        <v>5.16</v>
      </c>
      <c r="I18" s="32">
        <f>H18/I29*100</f>
        <v>0.7333087002245402</v>
      </c>
      <c r="J18" s="32">
        <f t="shared" si="0"/>
        <v>5.16</v>
      </c>
    </row>
    <row r="19" spans="1:10">
      <c r="A19" s="10"/>
      <c r="B19" s="68" t="s">
        <v>69</v>
      </c>
      <c r="C19" s="28">
        <v>0.83443287037037039</v>
      </c>
      <c r="D19" s="32">
        <v>1520</v>
      </c>
      <c r="E19" s="61" t="s">
        <v>82</v>
      </c>
      <c r="F19" s="64" t="s">
        <v>57</v>
      </c>
      <c r="G19" s="64" t="s">
        <v>53</v>
      </c>
      <c r="H19" s="32">
        <f t="shared" si="1"/>
        <v>1.52</v>
      </c>
      <c r="I19" s="32">
        <f>H19/I29*100</f>
        <v>0.2160134155700196</v>
      </c>
      <c r="J19" s="32">
        <f t="shared" si="0"/>
        <v>1.52</v>
      </c>
    </row>
    <row r="20" spans="1:10">
      <c r="A20" s="10"/>
      <c r="B20" s="68" t="s">
        <v>66</v>
      </c>
      <c r="C20" s="28">
        <v>0.83429398148148148</v>
      </c>
      <c r="D20" s="32">
        <v>1990</v>
      </c>
      <c r="E20" s="61" t="s">
        <v>84</v>
      </c>
      <c r="F20" s="64" t="s">
        <v>57</v>
      </c>
      <c r="G20" s="64" t="s">
        <v>53</v>
      </c>
      <c r="H20" s="32">
        <f t="shared" si="1"/>
        <v>1.99</v>
      </c>
      <c r="I20" s="32">
        <f>H20/I29*100</f>
        <v>0.28280703748969671</v>
      </c>
      <c r="J20" s="32">
        <f t="shared" si="0"/>
        <v>1.99</v>
      </c>
    </row>
    <row r="21" spans="1:10">
      <c r="A21" s="10"/>
      <c r="B21" s="68"/>
      <c r="C21" s="76"/>
      <c r="D21" s="32" t="s">
        <v>73</v>
      </c>
      <c r="E21" s="61"/>
      <c r="F21" s="64"/>
      <c r="G21" s="64"/>
      <c r="H21" s="32">
        <v>0</v>
      </c>
      <c r="I21" s="32">
        <f>H21/I29*100</f>
        <v>0</v>
      </c>
      <c r="J21" s="32">
        <f t="shared" si="0"/>
        <v>0</v>
      </c>
    </row>
    <row r="22" spans="1:10">
      <c r="A22" s="10"/>
      <c r="B22" s="68"/>
      <c r="C22" s="28"/>
      <c r="D22" s="32"/>
      <c r="E22" s="61"/>
      <c r="F22" s="64"/>
      <c r="G22" s="64"/>
      <c r="H22" s="32">
        <f t="shared" si="1"/>
        <v>0</v>
      </c>
      <c r="I22" s="32">
        <f>H22/I29*100</f>
        <v>0</v>
      </c>
      <c r="J22" s="32">
        <f t="shared" si="0"/>
        <v>0</v>
      </c>
    </row>
    <row r="23" spans="1:10">
      <c r="A23" s="10"/>
      <c r="B23" s="68"/>
      <c r="C23" s="28"/>
      <c r="D23" s="32"/>
      <c r="E23" s="61"/>
      <c r="F23" s="64"/>
      <c r="G23" s="64"/>
      <c r="H23" s="32">
        <f t="shared" si="1"/>
        <v>0</v>
      </c>
      <c r="I23" s="32">
        <f>H23/I29*100</f>
        <v>0</v>
      </c>
      <c r="J23" s="32">
        <f t="shared" si="0"/>
        <v>0</v>
      </c>
    </row>
    <row r="24" spans="1:10" ht="15.75" thickBot="1">
      <c r="A24" s="10"/>
      <c r="B24" s="59"/>
      <c r="C24" s="59"/>
      <c r="D24" s="66"/>
      <c r="E24" s="60"/>
      <c r="F24" s="80"/>
      <c r="G24" s="59"/>
      <c r="H24" s="42">
        <f t="shared" si="1"/>
        <v>0</v>
      </c>
      <c r="I24" s="42">
        <f>H24/I29*100</f>
        <v>0</v>
      </c>
      <c r="J24" s="42">
        <f t="shared" si="0"/>
        <v>0</v>
      </c>
    </row>
    <row r="25" spans="1:10" ht="15.75" thickBot="1">
      <c r="A25" s="10"/>
      <c r="B25" s="20"/>
      <c r="C25" s="21"/>
      <c r="D25" s="22"/>
      <c r="E25" s="9"/>
      <c r="F25" s="23"/>
      <c r="G25" s="9"/>
      <c r="H25" s="16"/>
      <c r="I25" s="16"/>
      <c r="J25" s="16"/>
    </row>
    <row r="26" spans="1:10">
      <c r="A26" s="10"/>
      <c r="B26" s="9"/>
      <c r="C26" s="34"/>
      <c r="D26" s="37" t="s">
        <v>12</v>
      </c>
      <c r="E26" s="9"/>
      <c r="F26" s="23"/>
      <c r="G26" s="10"/>
      <c r="H26" s="45"/>
      <c r="I26" s="46" t="s">
        <v>14</v>
      </c>
      <c r="J26" s="10"/>
    </row>
    <row r="27" spans="1:10">
      <c r="A27" s="10"/>
      <c r="B27" s="10"/>
      <c r="C27" s="35" t="s">
        <v>8</v>
      </c>
      <c r="D27" s="38">
        <f>D6</f>
        <v>260620</v>
      </c>
      <c r="E27" s="24"/>
      <c r="F27" s="9"/>
      <c r="G27" s="10"/>
      <c r="H27" s="35" t="s">
        <v>8</v>
      </c>
      <c r="I27" s="47">
        <f>SUM(H6)</f>
        <v>260.62</v>
      </c>
      <c r="J27" s="10"/>
    </row>
    <row r="28" spans="1:10">
      <c r="A28" s="10"/>
      <c r="B28" s="10"/>
      <c r="C28" s="35" t="s">
        <v>9</v>
      </c>
      <c r="D28" s="38">
        <f>SUM(D7:D24)</f>
        <v>443040</v>
      </c>
      <c r="E28" s="24"/>
      <c r="F28" s="9"/>
      <c r="G28" s="10"/>
      <c r="H28" s="35" t="s">
        <v>9</v>
      </c>
      <c r="I28" s="48">
        <v>443.04</v>
      </c>
      <c r="J28" s="10"/>
    </row>
    <row r="29" spans="1:10" ht="15.75" thickBot="1">
      <c r="A29" s="10"/>
      <c r="B29" s="10"/>
      <c r="C29" s="36" t="s">
        <v>10</v>
      </c>
      <c r="D29" s="39">
        <f>D27+D28</f>
        <v>703660</v>
      </c>
      <c r="E29" s="24"/>
      <c r="F29" s="9"/>
      <c r="G29" s="10"/>
      <c r="H29" s="36" t="s">
        <v>10</v>
      </c>
      <c r="I29" s="49">
        <f>I27+I28</f>
        <v>703.66000000000008</v>
      </c>
      <c r="J29" s="10"/>
    </row>
    <row r="30" spans="1:10" ht="15.75" thickBot="1">
      <c r="A30" s="10"/>
      <c r="B30" s="10"/>
      <c r="C30" s="10"/>
      <c r="D30" s="10"/>
      <c r="E30" s="10"/>
      <c r="F30" s="10"/>
      <c r="G30" s="10"/>
      <c r="H30" s="24"/>
      <c r="I30" s="10"/>
      <c r="J30" s="10"/>
    </row>
    <row r="31" spans="1:10">
      <c r="A31" s="10"/>
      <c r="B31" s="19"/>
      <c r="C31" s="103" t="s">
        <v>33</v>
      </c>
      <c r="D31" s="104"/>
      <c r="E31" s="10"/>
      <c r="F31" s="10"/>
      <c r="G31" s="11"/>
      <c r="H31" s="103" t="s">
        <v>33</v>
      </c>
      <c r="I31" s="104"/>
      <c r="J31" s="17"/>
    </row>
    <row r="32" spans="1:10">
      <c r="A32" s="10"/>
      <c r="B32" s="10"/>
      <c r="C32" s="105"/>
      <c r="D32" s="106"/>
      <c r="E32" s="10"/>
      <c r="F32" s="10"/>
      <c r="G32" s="11"/>
      <c r="H32" s="105"/>
      <c r="I32" s="106"/>
      <c r="J32" s="17"/>
    </row>
    <row r="33" spans="1:10" ht="15.75" thickBot="1">
      <c r="A33" s="10"/>
      <c r="B33" s="10"/>
      <c r="C33" s="107"/>
      <c r="D33" s="108"/>
      <c r="E33" s="10"/>
      <c r="F33" s="10"/>
      <c r="G33" s="11"/>
      <c r="H33" s="107"/>
      <c r="I33" s="108"/>
      <c r="J33" s="17"/>
    </row>
    <row r="34" spans="1:10">
      <c r="A34" s="10"/>
      <c r="B34" s="10"/>
      <c r="C34" s="40"/>
      <c r="D34" s="41" t="s">
        <v>15</v>
      </c>
      <c r="E34" s="10"/>
      <c r="F34" s="10"/>
      <c r="G34" s="11"/>
      <c r="H34" s="41"/>
      <c r="I34" s="41" t="s">
        <v>1</v>
      </c>
      <c r="J34" s="17"/>
    </row>
    <row r="35" spans="1:10">
      <c r="A35" s="10"/>
      <c r="B35" s="10"/>
      <c r="C35" s="35" t="s">
        <v>8</v>
      </c>
      <c r="D35" s="32">
        <f>D27</f>
        <v>260620</v>
      </c>
      <c r="E35" s="10"/>
      <c r="F35" s="10"/>
      <c r="G35" s="10"/>
      <c r="H35" s="50" t="s">
        <v>8</v>
      </c>
      <c r="I35" s="53">
        <f>J6</f>
        <v>260.62</v>
      </c>
      <c r="J35" s="10"/>
    </row>
    <row r="36" spans="1:10">
      <c r="A36" s="10"/>
      <c r="B36" s="10"/>
      <c r="C36" s="33" t="s">
        <v>30</v>
      </c>
      <c r="D36" s="32">
        <v>443040</v>
      </c>
      <c r="E36" s="10"/>
      <c r="F36" s="10"/>
      <c r="G36" s="10"/>
      <c r="H36" s="51" t="s">
        <v>30</v>
      </c>
      <c r="I36" s="54">
        <v>443.04</v>
      </c>
      <c r="J36" s="10"/>
    </row>
    <row r="37" spans="1:10" ht="15.75" thickBot="1">
      <c r="A37" s="10"/>
      <c r="B37" s="10"/>
      <c r="C37" s="36" t="s">
        <v>10</v>
      </c>
      <c r="D37" s="42">
        <f>D27+D28</f>
        <v>703660</v>
      </c>
      <c r="E37" s="10"/>
      <c r="F37" s="10"/>
      <c r="G37" s="10"/>
      <c r="H37" s="52" t="s">
        <v>10</v>
      </c>
      <c r="I37" s="55">
        <f>I29</f>
        <v>703.66000000000008</v>
      </c>
      <c r="J37" s="10"/>
    </row>
    <row r="38" spans="1:10" ht="15.75" thickBot="1">
      <c r="A38" s="10"/>
      <c r="B38" s="10"/>
      <c r="C38" s="9"/>
      <c r="D38" s="9"/>
      <c r="E38" s="10"/>
      <c r="F38" s="10"/>
      <c r="G38" s="10"/>
      <c r="H38" s="10"/>
      <c r="I38" s="10"/>
      <c r="J38" s="10"/>
    </row>
    <row r="39" spans="1:10" ht="16.5" thickBot="1">
      <c r="A39" s="10"/>
      <c r="B39" s="10"/>
      <c r="C39" s="43" t="s">
        <v>11</v>
      </c>
      <c r="D39" s="44">
        <f>(D36/D37)*100</f>
        <v>62.962226075093085</v>
      </c>
      <c r="E39" s="10"/>
      <c r="F39" s="10"/>
      <c r="G39" s="10"/>
      <c r="H39" s="43" t="s">
        <v>11</v>
      </c>
      <c r="I39" s="44">
        <f>I36/I37*100</f>
        <v>62.962226075093078</v>
      </c>
      <c r="J39" s="10"/>
    </row>
  </sheetData>
  <mergeCells count="2">
    <mergeCell ref="C31:D33"/>
    <mergeCell ref="H31:I3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J39"/>
  <sheetViews>
    <sheetView topLeftCell="C16" workbookViewId="0">
      <selection activeCell="F42" sqref="F42"/>
    </sheetView>
  </sheetViews>
  <sheetFormatPr defaultRowHeight="15"/>
  <cols>
    <col min="1" max="1" width="3.28515625" customWidth="1"/>
    <col min="2" max="2" width="59" customWidth="1"/>
    <col min="3" max="3" width="22.42578125" customWidth="1"/>
    <col min="4" max="4" width="24.7109375" customWidth="1"/>
    <col min="5" max="5" width="47.85546875" customWidth="1"/>
    <col min="6" max="6" width="34.85546875" customWidth="1"/>
    <col min="7" max="7" width="24" customWidth="1"/>
    <col min="8" max="8" width="30.5703125" customWidth="1"/>
    <col min="9" max="9" width="21.85546875" customWidth="1"/>
    <col min="10" max="10" width="19.140625" customWidth="1"/>
  </cols>
  <sheetData>
    <row r="1" spans="1:10">
      <c r="A1" s="10"/>
      <c r="B1" s="18" t="s">
        <v>37</v>
      </c>
      <c r="C1" s="19"/>
      <c r="D1" s="19"/>
      <c r="E1" s="10"/>
      <c r="F1" s="10"/>
      <c r="G1" s="10"/>
      <c r="H1" s="10"/>
      <c r="I1" s="10"/>
      <c r="J1" s="10"/>
    </row>
    <row r="2" spans="1:10">
      <c r="A2" s="10"/>
      <c r="B2" s="18" t="s">
        <v>78</v>
      </c>
      <c r="C2" s="19"/>
      <c r="D2" s="19"/>
      <c r="E2" s="10"/>
      <c r="F2" s="10"/>
      <c r="G2" s="10"/>
      <c r="H2" s="10"/>
      <c r="I2" s="24"/>
      <c r="J2" s="24"/>
    </row>
    <row r="3" spans="1:10">
      <c r="A3" s="10"/>
      <c r="B3" s="18" t="s">
        <v>32</v>
      </c>
      <c r="C3" s="19"/>
      <c r="D3" s="19"/>
      <c r="E3" s="10"/>
      <c r="F3" s="10"/>
      <c r="G3" s="10"/>
      <c r="H3" s="10"/>
      <c r="I3" s="24"/>
      <c r="J3" s="56"/>
    </row>
    <row r="4" spans="1:10" ht="15.75" thickBot="1">
      <c r="A4" s="10"/>
      <c r="B4" s="13"/>
      <c r="C4" s="13"/>
      <c r="D4" s="13"/>
      <c r="E4" s="10"/>
      <c r="F4" s="13"/>
      <c r="G4" s="13"/>
      <c r="H4" s="13"/>
      <c r="I4" s="12"/>
      <c r="J4" s="56"/>
    </row>
    <row r="5" spans="1:10" ht="15.75" thickBot="1">
      <c r="A5" s="10"/>
      <c r="B5" s="26" t="s">
        <v>2</v>
      </c>
      <c r="C5" s="27" t="s">
        <v>3</v>
      </c>
      <c r="D5" s="30" t="s">
        <v>38</v>
      </c>
      <c r="E5" s="27" t="s">
        <v>5</v>
      </c>
      <c r="F5" s="25" t="s">
        <v>6</v>
      </c>
      <c r="G5" s="63" t="s">
        <v>7</v>
      </c>
      <c r="H5" s="25" t="s">
        <v>13</v>
      </c>
      <c r="I5" s="31" t="s">
        <v>0</v>
      </c>
      <c r="J5" s="27" t="s">
        <v>1</v>
      </c>
    </row>
    <row r="6" spans="1:10">
      <c r="A6" s="10"/>
      <c r="B6" s="67" t="s">
        <v>39</v>
      </c>
      <c r="C6" s="71" t="s">
        <v>40</v>
      </c>
      <c r="D6" s="72">
        <v>277060</v>
      </c>
      <c r="E6" s="73" t="s">
        <v>51</v>
      </c>
      <c r="F6" s="74" t="s">
        <v>52</v>
      </c>
      <c r="G6" s="74" t="s">
        <v>53</v>
      </c>
      <c r="H6" s="81">
        <f>D6/1000</f>
        <v>277.06</v>
      </c>
      <c r="I6" s="65">
        <f>H6/I29*100</f>
        <v>41.409903641937206</v>
      </c>
      <c r="J6" s="65">
        <f t="shared" ref="J6:J24" si="0">H6</f>
        <v>277.06</v>
      </c>
    </row>
    <row r="7" spans="1:10">
      <c r="A7" s="10"/>
      <c r="B7" s="68" t="s">
        <v>41</v>
      </c>
      <c r="C7" s="28" t="s">
        <v>42</v>
      </c>
      <c r="D7" s="32">
        <v>14260</v>
      </c>
      <c r="E7" s="61" t="s">
        <v>54</v>
      </c>
      <c r="F7" s="64" t="s">
        <v>56</v>
      </c>
      <c r="G7" s="64" t="s">
        <v>53</v>
      </c>
      <c r="H7" s="32">
        <f>D7/1000</f>
        <v>14.26</v>
      </c>
      <c r="I7" s="32">
        <f>H7/I29*100</f>
        <v>2.1313261601603428</v>
      </c>
      <c r="J7" s="32">
        <f t="shared" si="0"/>
        <v>14.26</v>
      </c>
    </row>
    <row r="8" spans="1:10">
      <c r="A8" s="10"/>
      <c r="B8" s="69" t="s">
        <v>49</v>
      </c>
      <c r="C8" s="82">
        <v>0.62577546296296294</v>
      </c>
      <c r="D8" s="83">
        <v>81130</v>
      </c>
      <c r="E8" s="57" t="s">
        <v>55</v>
      </c>
      <c r="F8" s="75" t="s">
        <v>52</v>
      </c>
      <c r="G8" s="64" t="s">
        <v>53</v>
      </c>
      <c r="H8" s="32">
        <f>D8/1000</f>
        <v>81.13</v>
      </c>
      <c r="I8" s="32">
        <f>H8/I29*100</f>
        <v>12.125840909804248</v>
      </c>
      <c r="J8" s="77">
        <f t="shared" si="0"/>
        <v>81.13</v>
      </c>
    </row>
    <row r="9" spans="1:10">
      <c r="A9" s="10"/>
      <c r="B9" s="68" t="s">
        <v>58</v>
      </c>
      <c r="C9" s="28">
        <v>0.83412037037037035</v>
      </c>
      <c r="D9" s="32">
        <v>125640</v>
      </c>
      <c r="E9" s="57" t="s">
        <v>59</v>
      </c>
      <c r="F9" s="75" t="s">
        <v>52</v>
      </c>
      <c r="G9" s="64" t="s">
        <v>53</v>
      </c>
      <c r="H9" s="32">
        <v>125.64</v>
      </c>
      <c r="I9" s="32">
        <f>H9/I29*100</f>
        <v>18.778388412520719</v>
      </c>
      <c r="J9" s="32">
        <f t="shared" si="0"/>
        <v>125.64</v>
      </c>
    </row>
    <row r="10" spans="1:10">
      <c r="A10" s="10"/>
      <c r="B10" s="70" t="s">
        <v>43</v>
      </c>
      <c r="C10" s="58" t="s">
        <v>44</v>
      </c>
      <c r="D10" s="32">
        <v>38160</v>
      </c>
      <c r="E10" s="57" t="s">
        <v>55</v>
      </c>
      <c r="F10" s="64" t="s">
        <v>52</v>
      </c>
      <c r="G10" s="64" t="s">
        <v>53</v>
      </c>
      <c r="H10" s="32">
        <f>(D10)/1000</f>
        <v>38.159999999999997</v>
      </c>
      <c r="I10" s="32">
        <f>H10/I29*100</f>
        <v>5.7034646754360914</v>
      </c>
      <c r="J10" s="78">
        <f t="shared" si="0"/>
        <v>38.159999999999997</v>
      </c>
    </row>
    <row r="11" spans="1:10">
      <c r="A11" s="10"/>
      <c r="B11" s="70" t="s">
        <v>60</v>
      </c>
      <c r="C11" s="29">
        <v>0.83447916666666666</v>
      </c>
      <c r="D11" s="32">
        <v>4790</v>
      </c>
      <c r="E11" s="57" t="s">
        <v>55</v>
      </c>
      <c r="F11" s="64" t="s">
        <v>57</v>
      </c>
      <c r="G11" s="64" t="s">
        <v>53</v>
      </c>
      <c r="H11" s="32">
        <v>4.79</v>
      </c>
      <c r="I11" s="32">
        <f>H11/I29*100</f>
        <v>0.7159223216807884</v>
      </c>
      <c r="J11" s="32">
        <f t="shared" si="0"/>
        <v>4.79</v>
      </c>
    </row>
    <row r="12" spans="1:10">
      <c r="A12" s="10"/>
      <c r="B12" s="70" t="s">
        <v>61</v>
      </c>
      <c r="C12" s="29">
        <v>0.83473379629629629</v>
      </c>
      <c r="D12" s="32">
        <v>19790</v>
      </c>
      <c r="E12" s="57" t="s">
        <v>55</v>
      </c>
      <c r="F12" s="64" t="s">
        <v>57</v>
      </c>
      <c r="G12" s="64" t="s">
        <v>62</v>
      </c>
      <c r="H12" s="32">
        <v>19.79</v>
      </c>
      <c r="I12" s="32">
        <f>H12/I29*100</f>
        <v>2.9578502601383718</v>
      </c>
      <c r="J12" s="78">
        <f t="shared" si="0"/>
        <v>19.79</v>
      </c>
    </row>
    <row r="13" spans="1:10">
      <c r="A13" s="10"/>
      <c r="B13" s="68" t="s">
        <v>45</v>
      </c>
      <c r="C13" s="28" t="s">
        <v>46</v>
      </c>
      <c r="D13" s="83">
        <v>70190</v>
      </c>
      <c r="E13" s="57" t="s">
        <v>55</v>
      </c>
      <c r="F13" s="64" t="s">
        <v>52</v>
      </c>
      <c r="G13" s="64" t="s">
        <v>53</v>
      </c>
      <c r="H13" s="32">
        <f t="shared" ref="H13:H24" si="1">(D13)/1000</f>
        <v>70.19</v>
      </c>
      <c r="I13" s="32">
        <f>H13/I29*100</f>
        <v>10.490728133355852</v>
      </c>
      <c r="J13" s="32">
        <f t="shared" si="0"/>
        <v>70.19</v>
      </c>
    </row>
    <row r="14" spans="1:10">
      <c r="A14" s="10"/>
      <c r="B14" s="68" t="s">
        <v>77</v>
      </c>
      <c r="C14" s="28">
        <v>0.83449074074074081</v>
      </c>
      <c r="D14" s="83">
        <v>3480</v>
      </c>
      <c r="E14" s="57" t="s">
        <v>55</v>
      </c>
      <c r="F14" s="64" t="s">
        <v>57</v>
      </c>
      <c r="G14" s="64" t="s">
        <v>53</v>
      </c>
      <c r="H14" s="32">
        <v>3.48</v>
      </c>
      <c r="I14" s="32">
        <f>H14/I29*100</f>
        <v>0.52012728172215927</v>
      </c>
      <c r="J14" s="77">
        <v>3.81</v>
      </c>
    </row>
    <row r="15" spans="1:10">
      <c r="A15" s="10"/>
      <c r="B15" s="64" t="s">
        <v>47</v>
      </c>
      <c r="C15" s="64" t="s">
        <v>48</v>
      </c>
      <c r="D15" s="32">
        <v>5920</v>
      </c>
      <c r="E15" s="57" t="s">
        <v>51</v>
      </c>
      <c r="F15" s="64" t="s">
        <v>57</v>
      </c>
      <c r="G15" s="64" t="s">
        <v>53</v>
      </c>
      <c r="H15" s="76">
        <f t="shared" si="1"/>
        <v>5.92</v>
      </c>
      <c r="I15" s="32">
        <f>H15/I29*100</f>
        <v>0.88481422637792617</v>
      </c>
      <c r="J15" s="32">
        <f t="shared" si="0"/>
        <v>5.92</v>
      </c>
    </row>
    <row r="16" spans="1:10">
      <c r="A16" s="10"/>
      <c r="B16" s="68" t="s">
        <v>50</v>
      </c>
      <c r="C16" s="28">
        <v>0.83446759259259251</v>
      </c>
      <c r="D16" s="32">
        <v>18400</v>
      </c>
      <c r="E16" s="61" t="s">
        <v>55</v>
      </c>
      <c r="F16" s="64" t="s">
        <v>57</v>
      </c>
      <c r="G16" s="64" t="s">
        <v>53</v>
      </c>
      <c r="H16" s="32">
        <v>18.399999999999999</v>
      </c>
      <c r="I16" s="32">
        <f>H16/I29*100</f>
        <v>2.7500982711746356</v>
      </c>
      <c r="J16" s="32">
        <f t="shared" si="0"/>
        <v>18.399999999999999</v>
      </c>
    </row>
    <row r="17" spans="1:10">
      <c r="A17" s="10"/>
      <c r="B17" s="68" t="s">
        <v>67</v>
      </c>
      <c r="C17" s="28">
        <v>0.83444444444444443</v>
      </c>
      <c r="D17" s="32">
        <v>2560</v>
      </c>
      <c r="E17" s="61" t="s">
        <v>84</v>
      </c>
      <c r="F17" s="64" t="s">
        <v>57</v>
      </c>
      <c r="G17" s="64" t="s">
        <v>53</v>
      </c>
      <c r="H17" s="32">
        <f t="shared" si="1"/>
        <v>2.56</v>
      </c>
      <c r="I17" s="32">
        <f>H17/I29*100</f>
        <v>0.38262236816342754</v>
      </c>
      <c r="J17" s="32">
        <f t="shared" si="0"/>
        <v>2.56</v>
      </c>
    </row>
    <row r="18" spans="1:10">
      <c r="A18" s="10"/>
      <c r="B18" s="68" t="s">
        <v>67</v>
      </c>
      <c r="C18" s="28">
        <v>0.83444444444444443</v>
      </c>
      <c r="D18" s="32">
        <v>3350</v>
      </c>
      <c r="E18" s="61" t="s">
        <v>83</v>
      </c>
      <c r="F18" s="64" t="s">
        <v>57</v>
      </c>
      <c r="G18" s="64" t="s">
        <v>53</v>
      </c>
      <c r="H18" s="32">
        <f t="shared" ref="H18" si="2">(D18)/1000</f>
        <v>3.35</v>
      </c>
      <c r="I18" s="32">
        <f>H18/I29*100</f>
        <v>0.50069723958886037</v>
      </c>
      <c r="J18" s="32">
        <f t="shared" ref="J18" si="3">H18</f>
        <v>3.35</v>
      </c>
    </row>
    <row r="19" spans="1:10">
      <c r="A19" s="10"/>
      <c r="B19" s="68" t="s">
        <v>69</v>
      </c>
      <c r="C19" s="28">
        <v>0.83443287037037039</v>
      </c>
      <c r="D19" s="32">
        <v>1402</v>
      </c>
      <c r="E19" s="61" t="s">
        <v>82</v>
      </c>
      <c r="F19" s="64" t="s">
        <v>57</v>
      </c>
      <c r="G19" s="64" t="s">
        <v>53</v>
      </c>
      <c r="H19" s="32">
        <f t="shared" si="1"/>
        <v>1.4019999999999999</v>
      </c>
      <c r="I19" s="32">
        <f>H19/I29*100</f>
        <v>0.20954553131450213</v>
      </c>
      <c r="J19" s="32">
        <f t="shared" si="0"/>
        <v>1.4019999999999999</v>
      </c>
    </row>
    <row r="20" spans="1:10">
      <c r="A20" s="10"/>
      <c r="B20" s="68" t="s">
        <v>66</v>
      </c>
      <c r="C20" s="28">
        <v>0.83429398148148148</v>
      </c>
      <c r="D20" s="32">
        <v>2260</v>
      </c>
      <c r="E20" s="61" t="s">
        <v>84</v>
      </c>
      <c r="F20" s="64" t="s">
        <v>57</v>
      </c>
      <c r="G20" s="64" t="s">
        <v>53</v>
      </c>
      <c r="H20" s="32">
        <f t="shared" si="1"/>
        <v>2.2599999999999998</v>
      </c>
      <c r="I20" s="32">
        <f>H20/I29*100</f>
        <v>0.33778380939427588</v>
      </c>
      <c r="J20" s="32">
        <f t="shared" si="0"/>
        <v>2.2599999999999998</v>
      </c>
    </row>
    <row r="21" spans="1:10">
      <c r="A21" s="10"/>
      <c r="B21" s="68" t="s">
        <v>79</v>
      </c>
      <c r="C21" s="28">
        <v>0.83431712962962967</v>
      </c>
      <c r="D21" s="32">
        <v>675</v>
      </c>
      <c r="E21" s="61" t="s">
        <v>80</v>
      </c>
      <c r="F21" s="64" t="s">
        <v>57</v>
      </c>
      <c r="G21" s="64" t="s">
        <v>53</v>
      </c>
      <c r="H21" s="32">
        <v>0.67</v>
      </c>
      <c r="I21" s="32">
        <f>H21/I29*100</f>
        <v>0.10013944791777206</v>
      </c>
      <c r="J21" s="32">
        <f t="shared" si="0"/>
        <v>0.67</v>
      </c>
    </row>
    <row r="22" spans="1:10">
      <c r="A22" s="10"/>
      <c r="B22" s="68"/>
      <c r="C22" s="28"/>
      <c r="D22" s="32"/>
      <c r="E22" s="61"/>
      <c r="F22" s="64"/>
      <c r="G22" s="64"/>
      <c r="H22" s="32">
        <f t="shared" si="1"/>
        <v>0</v>
      </c>
      <c r="I22" s="32">
        <f>H22/I29*100</f>
        <v>0</v>
      </c>
      <c r="J22" s="32">
        <f t="shared" si="0"/>
        <v>0</v>
      </c>
    </row>
    <row r="23" spans="1:10">
      <c r="A23" s="10"/>
      <c r="B23" s="68"/>
      <c r="C23" s="28"/>
      <c r="D23" s="32"/>
      <c r="E23" s="61" t="s">
        <v>81</v>
      </c>
      <c r="F23" s="64"/>
      <c r="G23" s="64"/>
      <c r="H23" s="32">
        <f t="shared" si="1"/>
        <v>0</v>
      </c>
      <c r="I23" s="32">
        <f>H23/I29*100</f>
        <v>0</v>
      </c>
      <c r="J23" s="32">
        <f t="shared" si="0"/>
        <v>0</v>
      </c>
    </row>
    <row r="24" spans="1:10" ht="15.75" thickBot="1">
      <c r="A24" s="10"/>
      <c r="B24" s="59"/>
      <c r="C24" s="59"/>
      <c r="D24" s="66"/>
      <c r="E24" s="60"/>
      <c r="F24" s="80"/>
      <c r="G24" s="59"/>
      <c r="H24" s="42">
        <f t="shared" si="1"/>
        <v>0</v>
      </c>
      <c r="I24" s="42">
        <f>H24/I29*100</f>
        <v>0</v>
      </c>
      <c r="J24" s="42">
        <f t="shared" si="0"/>
        <v>0</v>
      </c>
    </row>
    <row r="25" spans="1:10" ht="15.75" thickBot="1">
      <c r="A25" s="10"/>
      <c r="B25" s="20"/>
      <c r="C25" s="21"/>
      <c r="D25" s="22"/>
      <c r="E25" s="9"/>
      <c r="F25" s="23"/>
      <c r="G25" s="9"/>
      <c r="H25" s="16"/>
      <c r="I25" s="16"/>
      <c r="J25" s="16"/>
    </row>
    <row r="26" spans="1:10">
      <c r="A26" s="10"/>
      <c r="B26" s="9"/>
      <c r="C26" s="34"/>
      <c r="D26" s="37" t="s">
        <v>12</v>
      </c>
      <c r="E26" s="9"/>
      <c r="F26" s="23"/>
      <c r="G26" s="10"/>
      <c r="H26" s="45"/>
      <c r="I26" s="46" t="s">
        <v>14</v>
      </c>
      <c r="J26" s="10"/>
    </row>
    <row r="27" spans="1:10">
      <c r="A27" s="10"/>
      <c r="B27" s="10"/>
      <c r="C27" s="35" t="s">
        <v>8</v>
      </c>
      <c r="D27" s="38">
        <f>D6</f>
        <v>277060</v>
      </c>
      <c r="E27" s="24"/>
      <c r="F27" s="9"/>
      <c r="G27" s="10"/>
      <c r="H27" s="35" t="s">
        <v>8</v>
      </c>
      <c r="I27" s="47">
        <f>SUM(H6)</f>
        <v>277.06</v>
      </c>
      <c r="J27" s="10"/>
    </row>
    <row r="28" spans="1:10">
      <c r="A28" s="10"/>
      <c r="B28" s="10"/>
      <c r="C28" s="35" t="s">
        <v>9</v>
      </c>
      <c r="D28" s="38">
        <f>SUM(D7:D24)</f>
        <v>392007</v>
      </c>
      <c r="E28" s="24"/>
      <c r="F28" s="9"/>
      <c r="G28" s="10"/>
      <c r="H28" s="35" t="s">
        <v>9</v>
      </c>
      <c r="I28" s="48">
        <v>392.00700000000001</v>
      </c>
      <c r="J28" s="10"/>
    </row>
    <row r="29" spans="1:10" ht="15.75" thickBot="1">
      <c r="A29" s="10"/>
      <c r="B29" s="10"/>
      <c r="C29" s="36" t="s">
        <v>10</v>
      </c>
      <c r="D29" s="39">
        <f>D27+D28</f>
        <v>669067</v>
      </c>
      <c r="E29" s="24"/>
      <c r="F29" s="9"/>
      <c r="G29" s="10"/>
      <c r="H29" s="36" t="s">
        <v>10</v>
      </c>
      <c r="I29" s="49">
        <f>I27+I28</f>
        <v>669.06700000000001</v>
      </c>
      <c r="J29" s="10"/>
    </row>
    <row r="30" spans="1:10" ht="15.75" thickBot="1">
      <c r="A30" s="10"/>
      <c r="B30" s="10"/>
      <c r="C30" s="10"/>
      <c r="D30" s="10"/>
      <c r="E30" s="10"/>
      <c r="F30" s="10"/>
      <c r="G30" s="10"/>
      <c r="H30" s="24"/>
      <c r="I30" s="10"/>
      <c r="J30" s="10"/>
    </row>
    <row r="31" spans="1:10">
      <c r="A31" s="10"/>
      <c r="B31" s="19"/>
      <c r="C31" s="103" t="s">
        <v>33</v>
      </c>
      <c r="D31" s="104"/>
      <c r="E31" s="10"/>
      <c r="F31" s="10"/>
      <c r="G31" s="11"/>
      <c r="H31" s="103" t="s">
        <v>33</v>
      </c>
      <c r="I31" s="104"/>
      <c r="J31" s="17"/>
    </row>
    <row r="32" spans="1:10">
      <c r="A32" s="10"/>
      <c r="B32" s="10"/>
      <c r="C32" s="105"/>
      <c r="D32" s="106"/>
      <c r="E32" s="10"/>
      <c r="F32" s="10"/>
      <c r="G32" s="11"/>
      <c r="H32" s="105"/>
      <c r="I32" s="106"/>
      <c r="J32" s="17"/>
    </row>
    <row r="33" spans="1:10" ht="15.75" thickBot="1">
      <c r="A33" s="10"/>
      <c r="B33" s="10"/>
      <c r="C33" s="107"/>
      <c r="D33" s="108"/>
      <c r="E33" s="10"/>
      <c r="F33" s="10"/>
      <c r="G33" s="11"/>
      <c r="H33" s="107"/>
      <c r="I33" s="108"/>
      <c r="J33" s="17"/>
    </row>
    <row r="34" spans="1:10">
      <c r="A34" s="10"/>
      <c r="B34" s="10"/>
      <c r="C34" s="40"/>
      <c r="D34" s="41" t="s">
        <v>15</v>
      </c>
      <c r="E34" s="10"/>
      <c r="F34" s="10"/>
      <c r="G34" s="11"/>
      <c r="H34" s="41"/>
      <c r="I34" s="41" t="s">
        <v>1</v>
      </c>
      <c r="J34" s="17"/>
    </row>
    <row r="35" spans="1:10">
      <c r="A35" s="10"/>
      <c r="B35" s="10"/>
      <c r="C35" s="35" t="s">
        <v>8</v>
      </c>
      <c r="D35" s="32">
        <f>D27</f>
        <v>277060</v>
      </c>
      <c r="E35" s="10"/>
      <c r="F35" s="10"/>
      <c r="G35" s="10"/>
      <c r="H35" s="50" t="s">
        <v>8</v>
      </c>
      <c r="I35" s="53">
        <f>J6</f>
        <v>277.06</v>
      </c>
      <c r="J35" s="10"/>
    </row>
    <row r="36" spans="1:10">
      <c r="A36" s="10"/>
      <c r="B36" s="10"/>
      <c r="C36" s="33" t="s">
        <v>30</v>
      </c>
      <c r="D36" s="32">
        <v>392007</v>
      </c>
      <c r="E36" s="10"/>
      <c r="F36" s="10"/>
      <c r="G36" s="10"/>
      <c r="H36" s="51" t="s">
        <v>30</v>
      </c>
      <c r="I36" s="54">
        <v>392.00700000000001</v>
      </c>
      <c r="J36" s="10"/>
    </row>
    <row r="37" spans="1:10" ht="15.75" thickBot="1">
      <c r="A37" s="10"/>
      <c r="B37" s="10"/>
      <c r="C37" s="36" t="s">
        <v>10</v>
      </c>
      <c r="D37" s="42">
        <f>D27+D28</f>
        <v>669067</v>
      </c>
      <c r="E37" s="10"/>
      <c r="F37" s="10"/>
      <c r="G37" s="10"/>
      <c r="H37" s="52" t="s">
        <v>10</v>
      </c>
      <c r="I37" s="55">
        <f>I29</f>
        <v>669.06700000000001</v>
      </c>
      <c r="J37" s="10"/>
    </row>
    <row r="38" spans="1:10" ht="15.75" thickBot="1">
      <c r="A38" s="10"/>
      <c r="B38" s="10"/>
      <c r="C38" s="9"/>
      <c r="D38" s="9"/>
      <c r="E38" s="10"/>
      <c r="F38" s="10"/>
      <c r="G38" s="10"/>
      <c r="H38" s="10"/>
      <c r="I38" s="10"/>
      <c r="J38" s="10"/>
    </row>
    <row r="39" spans="1:10" ht="16.5" thickBot="1">
      <c r="A39" s="10"/>
      <c r="B39" s="10"/>
      <c r="C39" s="43" t="s">
        <v>11</v>
      </c>
      <c r="D39" s="44">
        <f>(D36/D37)*100</f>
        <v>58.590096358062794</v>
      </c>
      <c r="E39" s="10"/>
      <c r="F39" s="10"/>
      <c r="G39" s="10"/>
      <c r="H39" s="43" t="s">
        <v>11</v>
      </c>
      <c r="I39" s="44">
        <f>I36/I37*100</f>
        <v>58.590096358062794</v>
      </c>
      <c r="J39" s="10"/>
    </row>
  </sheetData>
  <mergeCells count="2">
    <mergeCell ref="C31:D33"/>
    <mergeCell ref="H31:I3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J38"/>
  <sheetViews>
    <sheetView topLeftCell="C10" workbookViewId="0">
      <selection activeCell="E27" sqref="E27"/>
    </sheetView>
  </sheetViews>
  <sheetFormatPr defaultRowHeight="15"/>
  <cols>
    <col min="1" max="1" width="4" customWidth="1"/>
    <col min="2" max="2" width="60" customWidth="1"/>
    <col min="3" max="3" width="18.140625" customWidth="1"/>
    <col min="4" max="4" width="21.5703125" customWidth="1"/>
    <col min="5" max="5" width="31.85546875" customWidth="1"/>
    <col min="6" max="6" width="34.7109375" customWidth="1"/>
    <col min="7" max="7" width="21.7109375" customWidth="1"/>
    <col min="8" max="8" width="24.5703125" customWidth="1"/>
    <col min="9" max="9" width="31.42578125" customWidth="1"/>
    <col min="10" max="10" width="30.7109375" customWidth="1"/>
  </cols>
  <sheetData>
    <row r="1" spans="1:10">
      <c r="A1" s="10"/>
      <c r="B1" s="18" t="s">
        <v>37</v>
      </c>
      <c r="C1" s="18" t="s">
        <v>37</v>
      </c>
      <c r="D1" s="19"/>
      <c r="E1" s="10"/>
      <c r="F1" s="10"/>
      <c r="G1" s="10"/>
      <c r="H1" s="10"/>
      <c r="I1" s="10"/>
      <c r="J1" s="10"/>
    </row>
    <row r="2" spans="1:10">
      <c r="A2" s="10"/>
      <c r="B2" s="18" t="s">
        <v>90</v>
      </c>
      <c r="C2" s="18" t="s">
        <v>100</v>
      </c>
      <c r="D2" s="19"/>
      <c r="E2" s="10"/>
      <c r="F2" s="10"/>
      <c r="G2" s="10"/>
      <c r="H2" s="10"/>
      <c r="I2" s="24"/>
      <c r="J2" s="24"/>
    </row>
    <row r="3" spans="1:10">
      <c r="A3" s="10"/>
      <c r="B3" s="18" t="s">
        <v>32</v>
      </c>
      <c r="C3" s="18" t="s">
        <v>32</v>
      </c>
      <c r="D3" s="19"/>
      <c r="E3" s="10"/>
      <c r="F3" s="10"/>
      <c r="G3" s="10"/>
      <c r="H3" s="10"/>
      <c r="I3" s="24"/>
      <c r="J3" s="56"/>
    </row>
    <row r="4" spans="1:10" ht="37.5" customHeight="1" thickBot="1">
      <c r="A4" s="10"/>
      <c r="B4" s="13"/>
      <c r="C4" s="13"/>
      <c r="D4" s="13"/>
      <c r="E4" s="10"/>
      <c r="F4" s="13"/>
      <c r="G4" s="13"/>
      <c r="H4" s="13"/>
      <c r="I4" s="12"/>
      <c r="J4" s="56"/>
    </row>
    <row r="5" spans="1:10" ht="15.75" thickBot="1">
      <c r="A5" s="10"/>
      <c r="B5" s="26" t="s">
        <v>2</v>
      </c>
      <c r="C5" s="27" t="s">
        <v>3</v>
      </c>
      <c r="D5" s="30" t="s">
        <v>38</v>
      </c>
      <c r="E5" s="27" t="s">
        <v>5</v>
      </c>
      <c r="F5" s="25" t="s">
        <v>6</v>
      </c>
      <c r="G5" s="63" t="s">
        <v>7</v>
      </c>
      <c r="H5" s="25" t="s">
        <v>13</v>
      </c>
      <c r="I5" s="31" t="s">
        <v>0</v>
      </c>
      <c r="J5" s="27" t="s">
        <v>1</v>
      </c>
    </row>
    <row r="6" spans="1:10">
      <c r="A6" s="10"/>
      <c r="B6" s="67" t="s">
        <v>39</v>
      </c>
      <c r="C6" s="71" t="s">
        <v>40</v>
      </c>
      <c r="D6" s="72">
        <v>235460</v>
      </c>
      <c r="E6" s="73" t="s">
        <v>51</v>
      </c>
      <c r="F6" s="74" t="s">
        <v>52</v>
      </c>
      <c r="G6" s="74" t="s">
        <v>53</v>
      </c>
      <c r="H6" s="81">
        <f>D6/1000</f>
        <v>235.46</v>
      </c>
      <c r="I6" s="65">
        <f>H6/I28*100</f>
        <v>40.667369039188934</v>
      </c>
      <c r="J6" s="65">
        <f t="shared" ref="J6:J23" si="0">H6</f>
        <v>235.46</v>
      </c>
    </row>
    <row r="7" spans="1:10">
      <c r="A7" s="10"/>
      <c r="B7" s="68" t="s">
        <v>41</v>
      </c>
      <c r="C7" s="28" t="s">
        <v>42</v>
      </c>
      <c r="D7" s="32">
        <v>9230</v>
      </c>
      <c r="E7" s="61" t="s">
        <v>54</v>
      </c>
      <c r="F7" s="64" t="s">
        <v>56</v>
      </c>
      <c r="G7" s="64" t="s">
        <v>53</v>
      </c>
      <c r="H7" s="32">
        <f>D7/1000</f>
        <v>9.23</v>
      </c>
      <c r="I7" s="32">
        <f>H7/I28*100</f>
        <v>1.5941553394704573</v>
      </c>
      <c r="J7" s="32">
        <f t="shared" si="0"/>
        <v>9.23</v>
      </c>
    </row>
    <row r="8" spans="1:10">
      <c r="A8" s="10"/>
      <c r="B8" s="69" t="s">
        <v>49</v>
      </c>
      <c r="C8" s="82">
        <v>0.62577546296296294</v>
      </c>
      <c r="D8" s="83">
        <v>40420</v>
      </c>
      <c r="E8" s="57" t="s">
        <v>55</v>
      </c>
      <c r="F8" s="75" t="s">
        <v>52</v>
      </c>
      <c r="G8" s="64" t="s">
        <v>53</v>
      </c>
      <c r="H8" s="32">
        <f>D8/1000</f>
        <v>40.42</v>
      </c>
      <c r="I8" s="32">
        <f>H8/I28*100</f>
        <v>6.9811222991761515</v>
      </c>
      <c r="J8" s="77">
        <f t="shared" si="0"/>
        <v>40.42</v>
      </c>
    </row>
    <row r="9" spans="1:10">
      <c r="A9" s="10"/>
      <c r="B9" s="68" t="s">
        <v>58</v>
      </c>
      <c r="C9" s="28">
        <v>0.83412037037037035</v>
      </c>
      <c r="D9" s="32">
        <v>109940</v>
      </c>
      <c r="E9" s="57" t="s">
        <v>59</v>
      </c>
      <c r="F9" s="75" t="s">
        <v>52</v>
      </c>
      <c r="G9" s="64" t="s">
        <v>53</v>
      </c>
      <c r="H9" s="32">
        <v>109.94</v>
      </c>
      <c r="I9" s="32">
        <f>H9/I28*100</f>
        <v>18.98823813882796</v>
      </c>
      <c r="J9" s="32">
        <f t="shared" si="0"/>
        <v>109.94</v>
      </c>
    </row>
    <row r="10" spans="1:10">
      <c r="A10" s="10"/>
      <c r="B10" s="70" t="s">
        <v>43</v>
      </c>
      <c r="C10" s="58" t="s">
        <v>44</v>
      </c>
      <c r="D10" s="32">
        <v>39090</v>
      </c>
      <c r="E10" s="57" t="s">
        <v>55</v>
      </c>
      <c r="F10" s="64" t="s">
        <v>52</v>
      </c>
      <c r="G10" s="64" t="s">
        <v>53</v>
      </c>
      <c r="H10" s="32">
        <f>(D10)/1000</f>
        <v>39.090000000000003</v>
      </c>
      <c r="I10" s="32">
        <f>H10/I28*100</f>
        <v>6.7514119414843083</v>
      </c>
      <c r="J10" s="78">
        <f t="shared" si="0"/>
        <v>39.090000000000003</v>
      </c>
    </row>
    <row r="11" spans="1:10">
      <c r="A11" s="10"/>
      <c r="B11" s="70" t="s">
        <v>60</v>
      </c>
      <c r="C11" s="29">
        <v>0.83447916666666666</v>
      </c>
      <c r="D11" s="32">
        <v>4820</v>
      </c>
      <c r="E11" s="57" t="s">
        <v>55</v>
      </c>
      <c r="F11" s="64" t="s">
        <v>57</v>
      </c>
      <c r="G11" s="64" t="s">
        <v>53</v>
      </c>
      <c r="H11" s="32">
        <v>4.82</v>
      </c>
      <c r="I11" s="32">
        <f>H11/I28*100</f>
        <v>0.83248415343961035</v>
      </c>
      <c r="J11" s="32">
        <f t="shared" si="0"/>
        <v>4.82</v>
      </c>
    </row>
    <row r="12" spans="1:10">
      <c r="A12" s="10"/>
      <c r="B12" s="70" t="s">
        <v>61</v>
      </c>
      <c r="C12" s="29">
        <v>0.83473379629629629</v>
      </c>
      <c r="D12" s="32">
        <v>16060</v>
      </c>
      <c r="E12" s="57" t="s">
        <v>55</v>
      </c>
      <c r="F12" s="64" t="s">
        <v>57</v>
      </c>
      <c r="G12" s="64" t="s">
        <v>62</v>
      </c>
      <c r="H12" s="32">
        <v>16.059999999999999</v>
      </c>
      <c r="I12" s="32">
        <f>H12/I28*100</f>
        <v>2.773795747767664</v>
      </c>
      <c r="J12" s="78">
        <f t="shared" si="0"/>
        <v>16.059999999999999</v>
      </c>
    </row>
    <row r="13" spans="1:10">
      <c r="A13" s="10"/>
      <c r="B13" s="68" t="s">
        <v>45</v>
      </c>
      <c r="C13" s="28" t="s">
        <v>46</v>
      </c>
      <c r="D13" s="83">
        <v>69130</v>
      </c>
      <c r="E13" s="57" t="s">
        <v>55</v>
      </c>
      <c r="F13" s="64" t="s">
        <v>52</v>
      </c>
      <c r="G13" s="64" t="s">
        <v>53</v>
      </c>
      <c r="H13" s="32">
        <f t="shared" ref="H13:H23" si="1">(D13)/1000</f>
        <v>69.13</v>
      </c>
      <c r="I13" s="32">
        <f>H13/I28*100</f>
        <v>11.939757163336154</v>
      </c>
      <c r="J13" s="32">
        <f t="shared" si="0"/>
        <v>69.13</v>
      </c>
    </row>
    <row r="14" spans="1:10">
      <c r="A14" s="10"/>
      <c r="B14" s="68" t="s">
        <v>77</v>
      </c>
      <c r="C14" s="28">
        <v>0.83449074074074081</v>
      </c>
      <c r="D14" s="83">
        <v>8200</v>
      </c>
      <c r="E14" s="57" t="s">
        <v>55</v>
      </c>
      <c r="F14" s="64" t="s">
        <v>57</v>
      </c>
      <c r="G14" s="64" t="s">
        <v>53</v>
      </c>
      <c r="H14" s="32">
        <v>8.1999999999999993</v>
      </c>
      <c r="I14" s="32">
        <f>H14/I28*100</f>
        <v>1.4162593481752705</v>
      </c>
      <c r="J14" s="77">
        <v>3.81</v>
      </c>
    </row>
    <row r="15" spans="1:10">
      <c r="A15" s="10"/>
      <c r="B15" s="64" t="s">
        <v>47</v>
      </c>
      <c r="C15" s="64" t="s">
        <v>48</v>
      </c>
      <c r="D15" s="32">
        <v>8600</v>
      </c>
      <c r="E15" s="57" t="s">
        <v>51</v>
      </c>
      <c r="F15" s="64" t="s">
        <v>57</v>
      </c>
      <c r="G15" s="64" t="s">
        <v>53</v>
      </c>
      <c r="H15" s="76">
        <f t="shared" si="1"/>
        <v>8.6</v>
      </c>
      <c r="I15" s="32">
        <f>H15/I28*100</f>
        <v>1.4853451700374789</v>
      </c>
      <c r="J15" s="32">
        <f t="shared" si="0"/>
        <v>8.6</v>
      </c>
    </row>
    <row r="16" spans="1:10">
      <c r="A16" s="10"/>
      <c r="B16" s="68" t="s">
        <v>50</v>
      </c>
      <c r="C16" s="28">
        <v>0.83446759259259251</v>
      </c>
      <c r="D16" s="32">
        <v>19160</v>
      </c>
      <c r="E16" s="61" t="s">
        <v>55</v>
      </c>
      <c r="F16" s="64" t="s">
        <v>57</v>
      </c>
      <c r="G16" s="64" t="s">
        <v>53</v>
      </c>
      <c r="H16" s="32">
        <v>19.16</v>
      </c>
      <c r="I16" s="32">
        <f>H16/I28*100</f>
        <v>3.3092108671997784</v>
      </c>
      <c r="J16" s="32">
        <f t="shared" si="0"/>
        <v>19.16</v>
      </c>
    </row>
    <row r="17" spans="1:10">
      <c r="A17" s="10"/>
      <c r="B17" s="68" t="s">
        <v>93</v>
      </c>
      <c r="C17" s="28" t="s">
        <v>94</v>
      </c>
      <c r="D17" s="32">
        <v>260</v>
      </c>
      <c r="E17" s="61" t="s">
        <v>95</v>
      </c>
      <c r="F17" s="64" t="s">
        <v>57</v>
      </c>
      <c r="G17" s="64" t="s">
        <v>53</v>
      </c>
      <c r="H17" s="32">
        <v>0.26</v>
      </c>
      <c r="I17" s="32">
        <v>0.05</v>
      </c>
      <c r="J17" s="32">
        <f t="shared" si="0"/>
        <v>0.26</v>
      </c>
    </row>
    <row r="18" spans="1:10">
      <c r="A18" s="10"/>
      <c r="B18" s="68" t="s">
        <v>67</v>
      </c>
      <c r="C18" s="28" t="s">
        <v>98</v>
      </c>
      <c r="D18" s="32">
        <v>2690</v>
      </c>
      <c r="E18" s="61" t="s">
        <v>99</v>
      </c>
      <c r="F18" s="64" t="s">
        <v>57</v>
      </c>
      <c r="G18" s="64" t="s">
        <v>53</v>
      </c>
      <c r="H18" s="32">
        <v>2.69</v>
      </c>
      <c r="I18" s="32">
        <v>0.5</v>
      </c>
      <c r="J18" s="32">
        <f t="shared" si="0"/>
        <v>2.69</v>
      </c>
    </row>
    <row r="19" spans="1:10">
      <c r="A19" s="10"/>
      <c r="B19" s="68" t="s">
        <v>67</v>
      </c>
      <c r="C19" s="28">
        <v>0.83444444444444443</v>
      </c>
      <c r="D19" s="32">
        <v>5450</v>
      </c>
      <c r="E19" s="61" t="s">
        <v>84</v>
      </c>
      <c r="F19" s="64" t="s">
        <v>57</v>
      </c>
      <c r="G19" s="64" t="s">
        <v>53</v>
      </c>
      <c r="H19" s="32">
        <v>5.45</v>
      </c>
      <c r="I19" s="32">
        <f>H19/I28*100</f>
        <v>0.94129432287258852</v>
      </c>
      <c r="J19" s="32">
        <f t="shared" si="0"/>
        <v>5.45</v>
      </c>
    </row>
    <row r="20" spans="1:10">
      <c r="A20" s="10"/>
      <c r="B20" s="68" t="s">
        <v>69</v>
      </c>
      <c r="C20" s="28">
        <v>0.83443287037037039</v>
      </c>
      <c r="D20" s="32">
        <v>4710</v>
      </c>
      <c r="E20" s="61" t="s">
        <v>82</v>
      </c>
      <c r="F20" s="64" t="s">
        <v>57</v>
      </c>
      <c r="G20" s="64" t="s">
        <v>53</v>
      </c>
      <c r="H20" s="32">
        <f t="shared" si="1"/>
        <v>4.71</v>
      </c>
      <c r="I20" s="32">
        <f>H20/I28*100</f>
        <v>0.81348555242750309</v>
      </c>
      <c r="J20" s="32">
        <f t="shared" si="0"/>
        <v>4.71</v>
      </c>
    </row>
    <row r="21" spans="1:10">
      <c r="A21" s="10"/>
      <c r="B21" s="68" t="s">
        <v>66</v>
      </c>
      <c r="C21" s="28">
        <v>0.83429398148148148</v>
      </c>
      <c r="D21" s="32">
        <v>5470</v>
      </c>
      <c r="E21" s="61" t="s">
        <v>84</v>
      </c>
      <c r="F21" s="64" t="s">
        <v>57</v>
      </c>
      <c r="G21" s="64" t="s">
        <v>53</v>
      </c>
      <c r="H21" s="32">
        <f t="shared" si="1"/>
        <v>5.47</v>
      </c>
      <c r="I21" s="32">
        <f>H21/I28*100</f>
        <v>0.94474861396569887</v>
      </c>
      <c r="J21" s="32">
        <f t="shared" si="0"/>
        <v>5.47</v>
      </c>
    </row>
    <row r="22" spans="1:10">
      <c r="A22" s="10"/>
      <c r="B22" s="68" t="s">
        <v>96</v>
      </c>
      <c r="C22" s="28" t="s">
        <v>97</v>
      </c>
      <c r="D22" s="32">
        <v>300</v>
      </c>
      <c r="E22" s="61" t="s">
        <v>80</v>
      </c>
      <c r="F22" s="64" t="s">
        <v>57</v>
      </c>
      <c r="G22" s="64" t="s">
        <v>53</v>
      </c>
      <c r="H22" s="32">
        <v>5.47</v>
      </c>
      <c r="I22" s="32">
        <f>H22/I28*100</f>
        <v>0.94474861396569887</v>
      </c>
      <c r="J22" s="32">
        <f t="shared" si="0"/>
        <v>5.47</v>
      </c>
    </row>
    <row r="23" spans="1:10" ht="15.75" thickBot="1">
      <c r="A23" s="10"/>
      <c r="B23" s="59"/>
      <c r="C23" s="59"/>
      <c r="D23" s="66"/>
      <c r="E23" s="60"/>
      <c r="F23" s="80"/>
      <c r="G23" s="59"/>
      <c r="H23" s="42">
        <f t="shared" si="1"/>
        <v>0</v>
      </c>
      <c r="I23" s="42">
        <f>H23/I28*100</f>
        <v>0</v>
      </c>
      <c r="J23" s="42">
        <f t="shared" si="0"/>
        <v>0</v>
      </c>
    </row>
    <row r="24" spans="1:10" ht="15.75" thickBot="1">
      <c r="A24" s="10"/>
      <c r="B24" s="20"/>
      <c r="C24" s="21"/>
      <c r="D24" s="22"/>
      <c r="E24" s="9"/>
      <c r="F24" s="23"/>
      <c r="G24" s="9"/>
      <c r="H24" s="16"/>
      <c r="I24" s="16"/>
      <c r="J24" s="16"/>
    </row>
    <row r="25" spans="1:10">
      <c r="A25" s="10"/>
      <c r="B25" s="9"/>
      <c r="C25" s="34"/>
      <c r="D25" s="37" t="s">
        <v>12</v>
      </c>
      <c r="E25" s="9"/>
      <c r="F25" s="23"/>
      <c r="G25" s="10"/>
      <c r="H25" s="45"/>
      <c r="I25" s="46" t="s">
        <v>14</v>
      </c>
      <c r="J25" s="10"/>
    </row>
    <row r="26" spans="1:10">
      <c r="A26" s="10"/>
      <c r="B26" s="10"/>
      <c r="C26" s="35" t="s">
        <v>8</v>
      </c>
      <c r="D26" s="38">
        <f>D6</f>
        <v>235460</v>
      </c>
      <c r="E26" s="24"/>
      <c r="F26" s="9"/>
      <c r="G26" s="10"/>
      <c r="H26" s="35" t="s">
        <v>8</v>
      </c>
      <c r="I26" s="47">
        <f>SUM(H6)</f>
        <v>235.46</v>
      </c>
      <c r="J26" s="10"/>
    </row>
    <row r="27" spans="1:10">
      <c r="A27" s="10"/>
      <c r="B27" s="10"/>
      <c r="C27" s="35" t="s">
        <v>9</v>
      </c>
      <c r="D27" s="38">
        <f>SUM(D7:D23)</f>
        <v>343530</v>
      </c>
      <c r="E27" s="24"/>
      <c r="F27" s="9"/>
      <c r="G27" s="10"/>
      <c r="H27" s="35" t="s">
        <v>9</v>
      </c>
      <c r="I27" s="48">
        <v>343.53</v>
      </c>
      <c r="J27" s="10"/>
    </row>
    <row r="28" spans="1:10" ht="15.75" thickBot="1">
      <c r="A28" s="10"/>
      <c r="B28" s="10"/>
      <c r="C28" s="36" t="s">
        <v>10</v>
      </c>
      <c r="D28" s="39">
        <f>D26+D27</f>
        <v>578990</v>
      </c>
      <c r="E28" s="24"/>
      <c r="F28" s="9"/>
      <c r="G28" s="10"/>
      <c r="H28" s="36" t="s">
        <v>10</v>
      </c>
      <c r="I28" s="49">
        <f>I26+I27</f>
        <v>578.99</v>
      </c>
      <c r="J28" s="10"/>
    </row>
    <row r="29" spans="1:10" ht="15.75" thickBot="1">
      <c r="A29" s="10"/>
      <c r="B29" s="10"/>
      <c r="C29" s="10"/>
      <c r="D29" s="10"/>
      <c r="E29" s="10"/>
      <c r="F29" s="10"/>
      <c r="G29" s="10"/>
      <c r="H29" s="24"/>
      <c r="I29" s="10"/>
      <c r="J29" s="10"/>
    </row>
    <row r="30" spans="1:10">
      <c r="A30" s="10"/>
      <c r="B30" s="19"/>
      <c r="C30" s="103" t="s">
        <v>33</v>
      </c>
      <c r="D30" s="104"/>
      <c r="E30" s="10"/>
      <c r="F30" s="10"/>
      <c r="G30" s="11"/>
      <c r="H30" s="103" t="s">
        <v>33</v>
      </c>
      <c r="I30" s="104"/>
      <c r="J30" s="17"/>
    </row>
    <row r="31" spans="1:10">
      <c r="A31" s="10"/>
      <c r="B31" s="10"/>
      <c r="C31" s="105"/>
      <c r="D31" s="106"/>
      <c r="E31" s="10"/>
      <c r="F31" s="10"/>
      <c r="G31" s="11"/>
      <c r="H31" s="105"/>
      <c r="I31" s="106"/>
      <c r="J31" s="17"/>
    </row>
    <row r="32" spans="1:10" ht="15.75" thickBot="1">
      <c r="A32" s="10"/>
      <c r="B32" s="10"/>
      <c r="C32" s="107"/>
      <c r="D32" s="108"/>
      <c r="E32" s="10"/>
      <c r="F32" s="10"/>
      <c r="G32" s="11"/>
      <c r="H32" s="107"/>
      <c r="I32" s="108"/>
      <c r="J32" s="17"/>
    </row>
    <row r="33" spans="1:10">
      <c r="A33" s="10"/>
      <c r="B33" s="10"/>
      <c r="C33" s="40"/>
      <c r="D33" s="41" t="s">
        <v>15</v>
      </c>
      <c r="E33" s="10"/>
      <c r="F33" s="10"/>
      <c r="G33" s="11"/>
      <c r="H33" s="41"/>
      <c r="I33" s="41" t="s">
        <v>1</v>
      </c>
      <c r="J33" s="17"/>
    </row>
    <row r="34" spans="1:10">
      <c r="A34" s="10"/>
      <c r="B34" s="10"/>
      <c r="C34" s="35" t="s">
        <v>8</v>
      </c>
      <c r="D34" s="32">
        <f>D26</f>
        <v>235460</v>
      </c>
      <c r="E34" s="10"/>
      <c r="F34" s="10"/>
      <c r="G34" s="10"/>
      <c r="H34" s="50" t="s">
        <v>8</v>
      </c>
      <c r="I34" s="53">
        <f>J6</f>
        <v>235.46</v>
      </c>
      <c r="J34" s="10"/>
    </row>
    <row r="35" spans="1:10">
      <c r="A35" s="10"/>
      <c r="B35" s="10"/>
      <c r="C35" s="33" t="s">
        <v>30</v>
      </c>
      <c r="D35" s="32">
        <v>343530</v>
      </c>
      <c r="E35" s="10"/>
      <c r="F35" s="10"/>
      <c r="G35" s="10"/>
      <c r="H35" s="51" t="s">
        <v>30</v>
      </c>
      <c r="I35" s="54">
        <v>343.53</v>
      </c>
      <c r="J35" s="10"/>
    </row>
    <row r="36" spans="1:10" ht="15.75" thickBot="1">
      <c r="A36" s="10"/>
      <c r="B36" s="10"/>
      <c r="C36" s="36" t="s">
        <v>10</v>
      </c>
      <c r="D36" s="42">
        <f>D26+D27</f>
        <v>578990</v>
      </c>
      <c r="E36" s="10"/>
      <c r="F36" s="10"/>
      <c r="G36" s="10"/>
      <c r="H36" s="52" t="s">
        <v>10</v>
      </c>
      <c r="I36" s="55">
        <f>I28</f>
        <v>578.99</v>
      </c>
      <c r="J36" s="10"/>
    </row>
    <row r="37" spans="1:10" ht="15.75" thickBot="1">
      <c r="A37" s="10"/>
      <c r="B37" s="10"/>
      <c r="C37" s="9"/>
      <c r="D37" s="9"/>
      <c r="E37" s="10"/>
      <c r="F37" s="10"/>
      <c r="G37" s="10"/>
      <c r="H37" s="10"/>
      <c r="I37" s="10"/>
      <c r="J37" s="10"/>
    </row>
    <row r="38" spans="1:10" ht="16.5" thickBot="1">
      <c r="A38" s="10"/>
      <c r="B38" s="10"/>
      <c r="C38" s="43" t="s">
        <v>11</v>
      </c>
      <c r="D38" s="44">
        <f>(D35/D36)*100</f>
        <v>59.332630960811073</v>
      </c>
      <c r="E38" s="10"/>
      <c r="F38" s="10"/>
      <c r="G38" s="10"/>
      <c r="H38" s="43" t="s">
        <v>11</v>
      </c>
      <c r="I38" s="44">
        <f>I35/I36*100</f>
        <v>59.332630960811059</v>
      </c>
      <c r="J38" s="10"/>
    </row>
  </sheetData>
  <mergeCells count="2">
    <mergeCell ref="C30:D32"/>
    <mergeCell ref="H30:I32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J37"/>
  <sheetViews>
    <sheetView topLeftCell="B1" workbookViewId="0">
      <selection activeCell="F54" sqref="F54"/>
    </sheetView>
  </sheetViews>
  <sheetFormatPr defaultRowHeight="15"/>
  <cols>
    <col min="1" max="1" width="44" hidden="1" customWidth="1"/>
    <col min="2" max="2" width="60.7109375" customWidth="1"/>
    <col min="3" max="3" width="21.5703125" customWidth="1"/>
    <col min="4" max="4" width="20" customWidth="1"/>
    <col min="5" max="5" width="19.42578125" customWidth="1"/>
    <col min="6" max="6" width="34.85546875" customWidth="1"/>
    <col min="7" max="7" width="15.7109375" customWidth="1"/>
    <col min="8" max="8" width="12.5703125" customWidth="1"/>
    <col min="9" max="9" width="18.28515625" customWidth="1"/>
  </cols>
  <sheetData>
    <row r="1" spans="1:10">
      <c r="A1" s="10"/>
      <c r="B1" s="18" t="s">
        <v>37</v>
      </c>
      <c r="C1" s="19"/>
      <c r="D1" s="19"/>
      <c r="E1" s="10"/>
      <c r="F1" s="10"/>
      <c r="G1" s="10"/>
      <c r="H1" s="10"/>
      <c r="I1" s="10"/>
      <c r="J1" s="10"/>
    </row>
    <row r="2" spans="1:10">
      <c r="A2" s="10"/>
      <c r="B2" s="18" t="s">
        <v>90</v>
      </c>
      <c r="C2" s="19"/>
      <c r="D2" s="19"/>
      <c r="E2" s="10"/>
      <c r="F2" s="10"/>
      <c r="G2" s="10"/>
      <c r="H2" s="10"/>
      <c r="I2" s="24"/>
      <c r="J2" s="24"/>
    </row>
    <row r="3" spans="1:10">
      <c r="A3" s="10"/>
      <c r="B3" s="18" t="s">
        <v>32</v>
      </c>
      <c r="C3" s="19"/>
      <c r="D3" s="19"/>
      <c r="E3" s="10"/>
      <c r="F3" s="10"/>
      <c r="G3" s="10"/>
      <c r="H3" s="10"/>
      <c r="I3" s="24"/>
      <c r="J3" s="56"/>
    </row>
    <row r="4" spans="1:10" ht="15.75" thickBot="1">
      <c r="A4" s="10"/>
      <c r="B4" s="13"/>
      <c r="C4" s="13"/>
      <c r="D4" s="13"/>
      <c r="E4" s="10"/>
      <c r="F4" s="13"/>
      <c r="G4" s="13"/>
      <c r="H4" s="13"/>
      <c r="I4" s="12"/>
      <c r="J4" s="56"/>
    </row>
    <row r="5" spans="1:10" ht="15.75" thickBot="1">
      <c r="A5" s="10"/>
      <c r="B5" s="26" t="s">
        <v>2</v>
      </c>
      <c r="C5" s="27" t="s">
        <v>3</v>
      </c>
      <c r="D5" s="30" t="s">
        <v>38</v>
      </c>
      <c r="E5" s="27" t="s">
        <v>5</v>
      </c>
      <c r="F5" s="25" t="s">
        <v>6</v>
      </c>
      <c r="G5" s="63" t="s">
        <v>7</v>
      </c>
      <c r="H5" s="25" t="s">
        <v>13</v>
      </c>
      <c r="I5" s="31" t="s">
        <v>0</v>
      </c>
      <c r="J5" s="27" t="s">
        <v>1</v>
      </c>
    </row>
    <row r="6" spans="1:10">
      <c r="A6" s="10"/>
      <c r="B6" s="67" t="s">
        <v>39</v>
      </c>
      <c r="C6" s="71" t="s">
        <v>40</v>
      </c>
      <c r="D6" s="72">
        <v>257680</v>
      </c>
      <c r="E6" s="73" t="s">
        <v>51</v>
      </c>
      <c r="F6" s="74" t="s">
        <v>52</v>
      </c>
      <c r="G6" s="74" t="s">
        <v>53</v>
      </c>
      <c r="H6" s="81">
        <f>D6/1000</f>
        <v>257.68</v>
      </c>
      <c r="I6" s="65">
        <f>H6/I27*100</f>
        <v>37.369298818069758</v>
      </c>
      <c r="J6" s="65">
        <f t="shared" ref="J6:J21" si="0">H6</f>
        <v>257.68</v>
      </c>
    </row>
    <row r="7" spans="1:10">
      <c r="A7" s="10"/>
      <c r="B7" s="68" t="s">
        <v>41</v>
      </c>
      <c r="C7" s="28" t="s">
        <v>42</v>
      </c>
      <c r="D7" s="32">
        <v>11580</v>
      </c>
      <c r="E7" s="61" t="s">
        <v>54</v>
      </c>
      <c r="F7" s="64" t="s">
        <v>56</v>
      </c>
      <c r="G7" s="64" t="s">
        <v>53</v>
      </c>
      <c r="H7" s="32">
        <f>D7/1000</f>
        <v>11.58</v>
      </c>
      <c r="I7" s="32">
        <f>H7/I27*100</f>
        <v>1.6793561018055254</v>
      </c>
      <c r="J7" s="32">
        <f t="shared" si="0"/>
        <v>11.58</v>
      </c>
    </row>
    <row r="8" spans="1:10">
      <c r="A8" s="10"/>
      <c r="B8" s="69" t="s">
        <v>49</v>
      </c>
      <c r="C8" s="82">
        <v>0.62577546296296294</v>
      </c>
      <c r="D8" s="83">
        <v>77410</v>
      </c>
      <c r="E8" s="57" t="s">
        <v>55</v>
      </c>
      <c r="F8" s="75" t="s">
        <v>52</v>
      </c>
      <c r="G8" s="64" t="s">
        <v>53</v>
      </c>
      <c r="H8" s="32">
        <f>D8/1000</f>
        <v>77.41</v>
      </c>
      <c r="I8" s="32">
        <f>H8/I27*100</f>
        <v>11.22616198970343</v>
      </c>
      <c r="J8" s="77">
        <f t="shared" si="0"/>
        <v>77.41</v>
      </c>
    </row>
    <row r="9" spans="1:10">
      <c r="A9" s="10"/>
      <c r="B9" s="68" t="s">
        <v>58</v>
      </c>
      <c r="C9" s="28">
        <v>0.83412037037037035</v>
      </c>
      <c r="D9" s="32">
        <v>131650</v>
      </c>
      <c r="E9" s="57" t="s">
        <v>59</v>
      </c>
      <c r="F9" s="75" t="s">
        <v>52</v>
      </c>
      <c r="G9" s="64" t="s">
        <v>53</v>
      </c>
      <c r="H9" s="32">
        <v>131.65</v>
      </c>
      <c r="I9" s="32">
        <f>H9/I27*100</f>
        <v>19.092161554637084</v>
      </c>
      <c r="J9" s="32">
        <f t="shared" si="0"/>
        <v>131.65</v>
      </c>
    </row>
    <row r="10" spans="1:10">
      <c r="A10" s="10"/>
      <c r="B10" s="70" t="s">
        <v>43</v>
      </c>
      <c r="C10" s="58" t="s">
        <v>44</v>
      </c>
      <c r="D10" s="32">
        <v>50160</v>
      </c>
      <c r="E10" s="57" t="s">
        <v>55</v>
      </c>
      <c r="F10" s="64" t="s">
        <v>52</v>
      </c>
      <c r="G10" s="64" t="s">
        <v>53</v>
      </c>
      <c r="H10" s="32">
        <f>(D10)/1000</f>
        <v>50.16</v>
      </c>
      <c r="I10" s="32">
        <f>H10/I27*100</f>
        <v>7.2743093321731571</v>
      </c>
      <c r="J10" s="78">
        <f t="shared" si="0"/>
        <v>50.16</v>
      </c>
    </row>
    <row r="11" spans="1:10">
      <c r="A11" s="10"/>
      <c r="B11" s="70" t="s">
        <v>60</v>
      </c>
      <c r="C11" s="29">
        <v>0.83447916666666666</v>
      </c>
      <c r="D11" s="32">
        <v>3650</v>
      </c>
      <c r="E11" s="57" t="s">
        <v>55</v>
      </c>
      <c r="F11" s="64" t="s">
        <v>57</v>
      </c>
      <c r="G11" s="64" t="s">
        <v>53</v>
      </c>
      <c r="H11" s="32">
        <v>3.65</v>
      </c>
      <c r="I11" s="32">
        <f>H11/I27*100</f>
        <v>0.52933072293524763</v>
      </c>
      <c r="J11" s="32">
        <f t="shared" si="0"/>
        <v>3.65</v>
      </c>
    </row>
    <row r="12" spans="1:10">
      <c r="A12" s="10"/>
      <c r="B12" s="70" t="s">
        <v>61</v>
      </c>
      <c r="C12" s="29">
        <v>0.83473379629629629</v>
      </c>
      <c r="D12" s="32">
        <v>22660</v>
      </c>
      <c r="E12" s="57" t="s">
        <v>55</v>
      </c>
      <c r="F12" s="64" t="s">
        <v>57</v>
      </c>
      <c r="G12" s="64" t="s">
        <v>62</v>
      </c>
      <c r="H12" s="32">
        <v>22.66</v>
      </c>
      <c r="I12" s="32">
        <f>H12/I27*100</f>
        <v>3.2862011456747156</v>
      </c>
      <c r="J12" s="78">
        <f t="shared" si="0"/>
        <v>22.66</v>
      </c>
    </row>
    <row r="13" spans="1:10">
      <c r="A13" s="10"/>
      <c r="B13" s="68" t="s">
        <v>45</v>
      </c>
      <c r="C13" s="28" t="s">
        <v>46</v>
      </c>
      <c r="D13" s="83">
        <v>69400</v>
      </c>
      <c r="E13" s="57" t="s">
        <v>55</v>
      </c>
      <c r="F13" s="64" t="s">
        <v>52</v>
      </c>
      <c r="G13" s="64" t="s">
        <v>53</v>
      </c>
      <c r="H13" s="32">
        <f t="shared" ref="H13:H21" si="1">(D13)/1000</f>
        <v>69.400000000000006</v>
      </c>
      <c r="I13" s="32">
        <f>H13/I27*100</f>
        <v>10.06453484156334</v>
      </c>
      <c r="J13" s="32">
        <f t="shared" si="0"/>
        <v>69.400000000000006</v>
      </c>
    </row>
    <row r="14" spans="1:10">
      <c r="A14" s="10"/>
      <c r="B14" s="68" t="s">
        <v>77</v>
      </c>
      <c r="C14" s="28">
        <v>0.83449074074074081</v>
      </c>
      <c r="D14" s="83">
        <v>2470</v>
      </c>
      <c r="E14" s="57" t="s">
        <v>55</v>
      </c>
      <c r="F14" s="64" t="s">
        <v>57</v>
      </c>
      <c r="G14" s="64" t="s">
        <v>53</v>
      </c>
      <c r="H14" s="32">
        <v>2.4700000000000002</v>
      </c>
      <c r="I14" s="32">
        <f>H14/I27*100</f>
        <v>0.35820462620549637</v>
      </c>
      <c r="J14" s="77">
        <v>3.81</v>
      </c>
    </row>
    <row r="15" spans="1:10">
      <c r="A15" s="10"/>
      <c r="B15" s="64" t="s">
        <v>47</v>
      </c>
      <c r="C15" s="64" t="s">
        <v>48</v>
      </c>
      <c r="D15" s="32">
        <v>8800</v>
      </c>
      <c r="E15" s="57" t="s">
        <v>51</v>
      </c>
      <c r="F15" s="64" t="s">
        <v>57</v>
      </c>
      <c r="G15" s="64" t="s">
        <v>53</v>
      </c>
      <c r="H15" s="76">
        <f t="shared" si="1"/>
        <v>8.8000000000000007</v>
      </c>
      <c r="I15" s="32">
        <f>H15/I27*100</f>
        <v>1.2761946196795013</v>
      </c>
      <c r="J15" s="32">
        <f t="shared" si="0"/>
        <v>8.8000000000000007</v>
      </c>
    </row>
    <row r="16" spans="1:10">
      <c r="A16" s="10"/>
      <c r="B16" s="68" t="s">
        <v>50</v>
      </c>
      <c r="C16" s="28">
        <v>0.83446759259259251</v>
      </c>
      <c r="D16" s="32">
        <v>21000</v>
      </c>
      <c r="E16" s="61" t="s">
        <v>55</v>
      </c>
      <c r="F16" s="64" t="s">
        <v>57</v>
      </c>
      <c r="G16" s="64" t="s">
        <v>53</v>
      </c>
      <c r="H16" s="32">
        <v>21</v>
      </c>
      <c r="I16" s="32">
        <f>H16/I27*100</f>
        <v>3.0454644333260825</v>
      </c>
      <c r="J16" s="32">
        <f t="shared" si="0"/>
        <v>21</v>
      </c>
    </row>
    <row r="17" spans="1:10">
      <c r="A17" s="10"/>
      <c r="B17" s="68" t="s">
        <v>67</v>
      </c>
      <c r="C17" s="28">
        <v>0.83444444444444443</v>
      </c>
      <c r="D17" s="32">
        <v>1480</v>
      </c>
      <c r="E17" s="61" t="s">
        <v>84</v>
      </c>
      <c r="F17" s="64" t="s">
        <v>57</v>
      </c>
      <c r="G17" s="64" t="s">
        <v>53</v>
      </c>
      <c r="H17" s="32">
        <f t="shared" si="1"/>
        <v>1.48</v>
      </c>
      <c r="I17" s="32">
        <f>H17/I27*100</f>
        <v>0.21463273149155246</v>
      </c>
      <c r="J17" s="32">
        <f t="shared" si="0"/>
        <v>1.48</v>
      </c>
    </row>
    <row r="18" spans="1:10">
      <c r="A18" s="10"/>
      <c r="B18" s="68" t="s">
        <v>69</v>
      </c>
      <c r="C18" s="28">
        <v>0.83443287037037039</v>
      </c>
      <c r="D18" s="32">
        <v>2070</v>
      </c>
      <c r="E18" s="61" t="s">
        <v>82</v>
      </c>
      <c r="F18" s="64" t="s">
        <v>57</v>
      </c>
      <c r="G18" s="64" t="s">
        <v>53</v>
      </c>
      <c r="H18" s="32">
        <f t="shared" si="1"/>
        <v>2.0699999999999998</v>
      </c>
      <c r="I18" s="32">
        <f>H18/I27*100</f>
        <v>0.30019577985642809</v>
      </c>
      <c r="J18" s="32">
        <f t="shared" si="0"/>
        <v>2.0699999999999998</v>
      </c>
    </row>
    <row r="19" spans="1:10">
      <c r="A19" s="10"/>
      <c r="B19" s="68" t="s">
        <v>66</v>
      </c>
      <c r="C19" s="28">
        <v>0.83429398148148148</v>
      </c>
      <c r="D19" s="32">
        <v>2170</v>
      </c>
      <c r="E19" s="61" t="s">
        <v>84</v>
      </c>
      <c r="F19" s="64" t="s">
        <v>57</v>
      </c>
      <c r="G19" s="64" t="s">
        <v>53</v>
      </c>
      <c r="H19" s="32">
        <f t="shared" si="1"/>
        <v>2.17</v>
      </c>
      <c r="I19" s="32">
        <f>H19/I27*100</f>
        <v>0.3146979914436952</v>
      </c>
      <c r="J19" s="32">
        <f t="shared" si="0"/>
        <v>2.17</v>
      </c>
    </row>
    <row r="20" spans="1:10">
      <c r="A20" s="10"/>
      <c r="B20" s="68" t="s">
        <v>76</v>
      </c>
      <c r="C20" s="84" t="s">
        <v>88</v>
      </c>
      <c r="D20" s="85">
        <v>26860</v>
      </c>
      <c r="E20" s="61" t="s">
        <v>89</v>
      </c>
      <c r="F20" s="68" t="s">
        <v>57</v>
      </c>
      <c r="G20" s="68" t="s">
        <v>53</v>
      </c>
      <c r="H20" s="85">
        <v>26.86</v>
      </c>
      <c r="I20" s="85">
        <v>2.57</v>
      </c>
      <c r="J20" s="85">
        <v>18.100000000000001</v>
      </c>
    </row>
    <row r="21" spans="1:10">
      <c r="A21" s="10"/>
      <c r="B21" s="68" t="s">
        <v>91</v>
      </c>
      <c r="C21" s="28" t="s">
        <v>92</v>
      </c>
      <c r="D21" s="32">
        <v>510</v>
      </c>
      <c r="E21" s="61" t="s">
        <v>89</v>
      </c>
      <c r="F21" s="64" t="s">
        <v>56</v>
      </c>
      <c r="G21" s="64" t="s">
        <v>53</v>
      </c>
      <c r="H21" s="32">
        <f t="shared" si="1"/>
        <v>0.51</v>
      </c>
      <c r="I21" s="32">
        <f>H21/I27*100</f>
        <v>7.3961279095062005E-2</v>
      </c>
      <c r="J21" s="32">
        <f t="shared" si="0"/>
        <v>0.51</v>
      </c>
    </row>
    <row r="22" spans="1:10" ht="15.75" thickBot="1">
      <c r="A22" s="10"/>
      <c r="B22" s="59"/>
      <c r="C22" s="59"/>
      <c r="D22" s="66"/>
      <c r="E22" s="60"/>
      <c r="F22" s="80"/>
      <c r="G22" s="59"/>
      <c r="H22" s="42"/>
      <c r="I22" s="42"/>
      <c r="J22" s="42"/>
    </row>
    <row r="23" spans="1:10" ht="15.75" thickBot="1">
      <c r="A23" s="10"/>
      <c r="B23" s="20"/>
      <c r="C23" s="21"/>
      <c r="D23" s="22"/>
      <c r="E23" s="9"/>
      <c r="F23" s="23"/>
      <c r="G23" s="9"/>
      <c r="H23" s="16"/>
      <c r="I23" s="16"/>
      <c r="J23" s="16"/>
    </row>
    <row r="24" spans="1:10">
      <c r="A24" s="10"/>
      <c r="B24" s="9"/>
      <c r="C24" s="34"/>
      <c r="D24" s="37" t="s">
        <v>12</v>
      </c>
      <c r="E24" s="9"/>
      <c r="F24" s="23"/>
      <c r="G24" s="10"/>
      <c r="H24" s="45"/>
      <c r="I24" s="46" t="s">
        <v>14</v>
      </c>
      <c r="J24" s="10"/>
    </row>
    <row r="25" spans="1:10">
      <c r="A25" s="10"/>
      <c r="B25" s="10"/>
      <c r="C25" s="35" t="s">
        <v>8</v>
      </c>
      <c r="D25" s="38">
        <f>D6</f>
        <v>257680</v>
      </c>
      <c r="E25" s="24"/>
      <c r="F25" s="9"/>
      <c r="G25" s="10"/>
      <c r="H25" s="35" t="s">
        <v>8</v>
      </c>
      <c r="I25" s="47">
        <f>SUM(H6)</f>
        <v>257.68</v>
      </c>
      <c r="J25" s="10"/>
    </row>
    <row r="26" spans="1:10">
      <c r="A26" s="10"/>
      <c r="B26" s="10"/>
      <c r="C26" s="35" t="s">
        <v>9</v>
      </c>
      <c r="D26" s="38">
        <f>SUM(D7:D22)</f>
        <v>431870</v>
      </c>
      <c r="E26" s="24"/>
      <c r="F26" s="9"/>
      <c r="G26" s="10"/>
      <c r="H26" s="35" t="s">
        <v>9</v>
      </c>
      <c r="I26" s="48">
        <v>431.87</v>
      </c>
      <c r="J26" s="10"/>
    </row>
    <row r="27" spans="1:10" ht="15.75" thickBot="1">
      <c r="A27" s="10"/>
      <c r="B27" s="10"/>
      <c r="C27" s="36" t="s">
        <v>10</v>
      </c>
      <c r="D27" s="39">
        <f>D25+D26</f>
        <v>689550</v>
      </c>
      <c r="E27" s="24"/>
      <c r="F27" s="9"/>
      <c r="G27" s="10"/>
      <c r="H27" s="36" t="s">
        <v>10</v>
      </c>
      <c r="I27" s="49">
        <f>I25+I26</f>
        <v>689.55</v>
      </c>
      <c r="J27" s="10"/>
    </row>
    <row r="28" spans="1:10" ht="15.75" thickBot="1">
      <c r="A28" s="10"/>
      <c r="B28" s="10"/>
      <c r="C28" s="10"/>
      <c r="D28" s="10"/>
      <c r="E28" s="10"/>
      <c r="F28" s="10"/>
      <c r="G28" s="10"/>
      <c r="H28" s="24"/>
      <c r="I28" s="10"/>
      <c r="J28" s="10"/>
    </row>
    <row r="29" spans="1:10">
      <c r="A29" s="10"/>
      <c r="B29" s="19"/>
      <c r="C29" s="103" t="s">
        <v>33</v>
      </c>
      <c r="D29" s="104"/>
      <c r="E29" s="10"/>
      <c r="F29" s="10"/>
      <c r="G29" s="11"/>
      <c r="H29" s="103" t="s">
        <v>33</v>
      </c>
      <c r="I29" s="104"/>
      <c r="J29" s="17"/>
    </row>
    <row r="30" spans="1:10">
      <c r="A30" s="10"/>
      <c r="B30" s="10"/>
      <c r="C30" s="105"/>
      <c r="D30" s="106"/>
      <c r="E30" s="10"/>
      <c r="F30" s="10"/>
      <c r="G30" s="11"/>
      <c r="H30" s="105"/>
      <c r="I30" s="106"/>
      <c r="J30" s="17"/>
    </row>
    <row r="31" spans="1:10" ht="15.75" thickBot="1">
      <c r="A31" s="10"/>
      <c r="B31" s="10"/>
      <c r="C31" s="107"/>
      <c r="D31" s="108"/>
      <c r="E31" s="10"/>
      <c r="F31" s="10"/>
      <c r="G31" s="11"/>
      <c r="H31" s="107"/>
      <c r="I31" s="108"/>
      <c r="J31" s="17"/>
    </row>
    <row r="32" spans="1:10">
      <c r="A32" s="10"/>
      <c r="B32" s="10"/>
      <c r="C32" s="40"/>
      <c r="D32" s="41" t="s">
        <v>15</v>
      </c>
      <c r="E32" s="10"/>
      <c r="F32" s="10"/>
      <c r="G32" s="11"/>
      <c r="H32" s="41"/>
      <c r="I32" s="41" t="s">
        <v>1</v>
      </c>
      <c r="J32" s="17"/>
    </row>
    <row r="33" spans="1:10">
      <c r="A33" s="10"/>
      <c r="B33" s="10"/>
      <c r="C33" s="35" t="s">
        <v>8</v>
      </c>
      <c r="D33" s="32">
        <f>D25</f>
        <v>257680</v>
      </c>
      <c r="E33" s="10"/>
      <c r="F33" s="10"/>
      <c r="G33" s="10"/>
      <c r="H33" s="50" t="s">
        <v>8</v>
      </c>
      <c r="I33" s="53">
        <f>J6</f>
        <v>257.68</v>
      </c>
      <c r="J33" s="10"/>
    </row>
    <row r="34" spans="1:10">
      <c r="A34" s="10"/>
      <c r="B34" s="10"/>
      <c r="C34" s="33" t="s">
        <v>30</v>
      </c>
      <c r="D34" s="32">
        <v>431870</v>
      </c>
      <c r="E34" s="10"/>
      <c r="F34" s="10"/>
      <c r="G34" s="10"/>
      <c r="H34" s="51" t="s">
        <v>30</v>
      </c>
      <c r="I34" s="54">
        <v>431.87</v>
      </c>
      <c r="J34" s="10"/>
    </row>
    <row r="35" spans="1:10" ht="15.75" thickBot="1">
      <c r="A35" s="10"/>
      <c r="B35" s="10"/>
      <c r="C35" s="36" t="s">
        <v>10</v>
      </c>
      <c r="D35" s="42">
        <f>D25+D26</f>
        <v>689550</v>
      </c>
      <c r="E35" s="10"/>
      <c r="F35" s="10"/>
      <c r="G35" s="10"/>
      <c r="H35" s="52" t="s">
        <v>10</v>
      </c>
      <c r="I35" s="55">
        <f>I27</f>
        <v>689.55</v>
      </c>
      <c r="J35" s="10"/>
    </row>
    <row r="36" spans="1:10" ht="15.75" thickBot="1">
      <c r="A36" s="10"/>
      <c r="B36" s="10"/>
      <c r="C36" s="9"/>
      <c r="D36" s="9"/>
      <c r="E36" s="10"/>
      <c r="F36" s="10"/>
      <c r="G36" s="10"/>
      <c r="H36" s="10"/>
      <c r="I36" s="10"/>
      <c r="J36" s="10"/>
    </row>
    <row r="37" spans="1:10" ht="16.5" thickBot="1">
      <c r="A37" s="10"/>
      <c r="B37" s="10"/>
      <c r="C37" s="43" t="s">
        <v>11</v>
      </c>
      <c r="D37" s="44">
        <f>(D34/D35)*100</f>
        <v>62.630701181930249</v>
      </c>
      <c r="E37" s="10"/>
      <c r="F37" s="10"/>
      <c r="G37" s="10"/>
      <c r="H37" s="43" t="s">
        <v>11</v>
      </c>
      <c r="I37" s="44">
        <f>I34/I35*100</f>
        <v>62.630701181930249</v>
      </c>
      <c r="J37" s="10"/>
    </row>
  </sheetData>
  <mergeCells count="2">
    <mergeCell ref="C29:D31"/>
    <mergeCell ref="H29:I3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O37"/>
  <sheetViews>
    <sheetView workbookViewId="0">
      <selection activeCell="E38" sqref="E38"/>
    </sheetView>
  </sheetViews>
  <sheetFormatPr defaultRowHeight="15"/>
  <cols>
    <col min="1" max="1" width="66.28515625" customWidth="1"/>
    <col min="2" max="2" width="19.5703125" customWidth="1"/>
    <col min="3" max="3" width="17.5703125" customWidth="1"/>
    <col min="4" max="4" width="23.5703125" customWidth="1"/>
    <col min="5" max="5" width="33.28515625" customWidth="1"/>
    <col min="6" max="6" width="17.5703125" customWidth="1"/>
    <col min="7" max="7" width="13.5703125" customWidth="1"/>
    <col min="8" max="8" width="19.140625" customWidth="1"/>
    <col min="9" max="9" width="14.5703125" customWidth="1"/>
    <col min="12" max="12" width="13.5703125" customWidth="1"/>
    <col min="15" max="15" width="16.5703125" customWidth="1"/>
  </cols>
  <sheetData>
    <row r="1" spans="1:15">
      <c r="A1" s="18" t="s">
        <v>37</v>
      </c>
      <c r="B1" s="19"/>
      <c r="C1" s="19"/>
      <c r="D1" s="10"/>
      <c r="E1" s="10"/>
      <c r="F1" s="10"/>
      <c r="G1" s="10"/>
      <c r="H1" s="10"/>
      <c r="I1" s="10"/>
    </row>
    <row r="2" spans="1:15">
      <c r="A2" s="18" t="s">
        <v>101</v>
      </c>
      <c r="B2" s="19"/>
      <c r="C2" s="19"/>
      <c r="D2" s="10"/>
      <c r="E2" s="10"/>
      <c r="F2" s="10"/>
      <c r="G2" s="10"/>
      <c r="H2" s="24"/>
      <c r="I2" s="24"/>
    </row>
    <row r="3" spans="1:15">
      <c r="A3" s="18" t="s">
        <v>32</v>
      </c>
      <c r="B3" s="19"/>
      <c r="C3" s="19"/>
      <c r="D3" s="10"/>
      <c r="E3" s="10"/>
      <c r="F3" s="10"/>
      <c r="G3" s="10"/>
      <c r="H3" s="24"/>
      <c r="I3" s="56"/>
      <c r="O3" s="86"/>
    </row>
    <row r="4" spans="1:15" ht="15.75" thickBot="1">
      <c r="A4" s="13"/>
      <c r="B4" s="13"/>
      <c r="C4" s="13"/>
      <c r="D4" s="10"/>
      <c r="E4" s="13"/>
      <c r="F4" s="13"/>
      <c r="G4" s="13"/>
      <c r="H4" s="12"/>
      <c r="I4" s="56"/>
      <c r="O4" s="86"/>
    </row>
    <row r="5" spans="1:15" ht="30.75" thickBot="1">
      <c r="A5" s="26" t="s">
        <v>2</v>
      </c>
      <c r="B5" s="27" t="s">
        <v>3</v>
      </c>
      <c r="C5" s="30" t="s">
        <v>38</v>
      </c>
      <c r="D5" s="27" t="s">
        <v>5</v>
      </c>
      <c r="E5" s="25" t="s">
        <v>6</v>
      </c>
      <c r="F5" s="63" t="s">
        <v>7</v>
      </c>
      <c r="G5" s="25" t="s">
        <v>13</v>
      </c>
      <c r="H5" s="31" t="s">
        <v>0</v>
      </c>
      <c r="I5" s="27" t="s">
        <v>1</v>
      </c>
      <c r="L5" s="86"/>
      <c r="O5" s="87"/>
    </row>
    <row r="6" spans="1:15">
      <c r="A6" s="67" t="s">
        <v>39</v>
      </c>
      <c r="B6" s="71" t="s">
        <v>40</v>
      </c>
      <c r="C6" s="72">
        <v>235660</v>
      </c>
      <c r="D6" s="73" t="s">
        <v>51</v>
      </c>
      <c r="E6" s="74" t="s">
        <v>52</v>
      </c>
      <c r="F6" s="74" t="s">
        <v>53</v>
      </c>
      <c r="G6" s="81">
        <f>C6/1000</f>
        <v>235.66</v>
      </c>
      <c r="H6" s="65">
        <f>G6/H27*100</f>
        <v>34.95376035478823</v>
      </c>
      <c r="I6" s="65">
        <f t="shared" ref="I6:I22" si="0">G6</f>
        <v>235.66</v>
      </c>
      <c r="L6" s="86"/>
      <c r="O6" s="88"/>
    </row>
    <row r="7" spans="1:15">
      <c r="A7" s="68" t="s">
        <v>41</v>
      </c>
      <c r="B7" s="28" t="s">
        <v>42</v>
      </c>
      <c r="C7" s="32">
        <v>22480</v>
      </c>
      <c r="D7" s="61" t="s">
        <v>54</v>
      </c>
      <c r="E7" s="64" t="s">
        <v>56</v>
      </c>
      <c r="F7" s="64" t="s">
        <v>53</v>
      </c>
      <c r="G7" s="32">
        <f>C7/1000</f>
        <v>22.48</v>
      </c>
      <c r="H7" s="32">
        <f>G7/H27*100</f>
        <v>3.3342974317900342</v>
      </c>
      <c r="I7" s="32">
        <f t="shared" si="0"/>
        <v>22.48</v>
      </c>
      <c r="L7" s="87"/>
      <c r="O7" s="87"/>
    </row>
    <row r="8" spans="1:15">
      <c r="A8" s="69" t="s">
        <v>49</v>
      </c>
      <c r="B8" s="82">
        <v>0.62577546296296294</v>
      </c>
      <c r="C8" s="83">
        <v>54010</v>
      </c>
      <c r="D8" s="57" t="s">
        <v>55</v>
      </c>
      <c r="E8" s="75" t="s">
        <v>52</v>
      </c>
      <c r="F8" s="64" t="s">
        <v>53</v>
      </c>
      <c r="G8" s="32">
        <f>C8/1000</f>
        <v>54.01</v>
      </c>
      <c r="H8" s="32">
        <f>G8/H27*100</f>
        <v>8.0109165609866437</v>
      </c>
      <c r="I8" s="77">
        <f t="shared" si="0"/>
        <v>54.01</v>
      </c>
      <c r="L8" s="87"/>
      <c r="O8" s="87"/>
    </row>
    <row r="9" spans="1:15">
      <c r="A9" s="68" t="s">
        <v>58</v>
      </c>
      <c r="B9" s="28">
        <v>0.83412037037037035</v>
      </c>
      <c r="C9" s="32">
        <v>142930</v>
      </c>
      <c r="D9" s="57" t="s">
        <v>59</v>
      </c>
      <c r="E9" s="75" t="s">
        <v>52</v>
      </c>
      <c r="F9" s="64" t="s">
        <v>53</v>
      </c>
      <c r="G9" s="32">
        <v>142.93</v>
      </c>
      <c r="H9" s="32">
        <f>G9/H27*100</f>
        <v>21.19978344865434</v>
      </c>
      <c r="I9" s="32">
        <f t="shared" si="0"/>
        <v>142.93</v>
      </c>
      <c r="L9" s="87"/>
      <c r="O9" s="87"/>
    </row>
    <row r="10" spans="1:15">
      <c r="A10" s="70" t="s">
        <v>43</v>
      </c>
      <c r="B10" s="58" t="s">
        <v>44</v>
      </c>
      <c r="C10" s="32">
        <v>34520</v>
      </c>
      <c r="D10" s="57" t="s">
        <v>55</v>
      </c>
      <c r="E10" s="64" t="s">
        <v>52</v>
      </c>
      <c r="F10" s="64" t="s">
        <v>53</v>
      </c>
      <c r="G10" s="32">
        <f>(C10)/1000</f>
        <v>34.520000000000003</v>
      </c>
      <c r="H10" s="32">
        <f>G10/H27*100</f>
        <v>5.1201044192790031</v>
      </c>
      <c r="I10" s="78">
        <f t="shared" si="0"/>
        <v>34.520000000000003</v>
      </c>
      <c r="L10" s="87"/>
      <c r="O10" s="87"/>
    </row>
    <row r="11" spans="1:15">
      <c r="A11" s="70" t="s">
        <v>60</v>
      </c>
      <c r="B11" s="29">
        <v>0.83447916666666666</v>
      </c>
      <c r="C11" s="32">
        <v>8260</v>
      </c>
      <c r="D11" s="57" t="s">
        <v>55</v>
      </c>
      <c r="E11" s="64" t="s">
        <v>57</v>
      </c>
      <c r="F11" s="64" t="s">
        <v>53</v>
      </c>
      <c r="G11" s="32">
        <v>8.26</v>
      </c>
      <c r="H11" s="32">
        <f>G11/H27*100</f>
        <v>1.225146654207548</v>
      </c>
      <c r="I11" s="32">
        <f t="shared" si="0"/>
        <v>8.26</v>
      </c>
      <c r="L11" s="87"/>
      <c r="O11" s="88"/>
    </row>
    <row r="12" spans="1:15">
      <c r="A12" s="70" t="s">
        <v>61</v>
      </c>
      <c r="B12" s="29">
        <v>0.83473379629629629</v>
      </c>
      <c r="C12" s="32">
        <v>12820</v>
      </c>
      <c r="D12" s="57" t="s">
        <v>55</v>
      </c>
      <c r="E12" s="64" t="s">
        <v>57</v>
      </c>
      <c r="F12" s="64" t="s">
        <v>62</v>
      </c>
      <c r="G12" s="32">
        <v>12.82</v>
      </c>
      <c r="H12" s="32">
        <f>G12/H27*100</f>
        <v>1.901498802293071</v>
      </c>
      <c r="I12" s="78">
        <f t="shared" si="0"/>
        <v>12.82</v>
      </c>
      <c r="L12" s="87"/>
      <c r="O12" s="88"/>
    </row>
    <row r="13" spans="1:15">
      <c r="A13" s="68" t="s">
        <v>45</v>
      </c>
      <c r="B13" s="28" t="s">
        <v>46</v>
      </c>
      <c r="C13" s="83">
        <v>78230</v>
      </c>
      <c r="D13" s="57" t="s">
        <v>55</v>
      </c>
      <c r="E13" s="64" t="s">
        <v>52</v>
      </c>
      <c r="F13" s="64" t="s">
        <v>53</v>
      </c>
      <c r="G13" s="32">
        <f t="shared" ref="G13:G20" si="1">(C13)/1000</f>
        <v>78.23</v>
      </c>
      <c r="H13" s="32">
        <f>G13/H27*100</f>
        <v>11.603295733493523</v>
      </c>
      <c r="I13" s="32">
        <f t="shared" si="0"/>
        <v>78.23</v>
      </c>
      <c r="L13" s="87"/>
      <c r="O13" s="87"/>
    </row>
    <row r="14" spans="1:15">
      <c r="A14" s="68" t="s">
        <v>77</v>
      </c>
      <c r="B14" s="28">
        <v>0.83449074074074081</v>
      </c>
      <c r="C14" s="83">
        <v>2210</v>
      </c>
      <c r="D14" s="57" t="s">
        <v>55</v>
      </c>
      <c r="E14" s="64" t="s">
        <v>57</v>
      </c>
      <c r="F14" s="64" t="s">
        <v>53</v>
      </c>
      <c r="G14" s="32">
        <v>2.21</v>
      </c>
      <c r="H14" s="32">
        <f>G14/H27*100</f>
        <v>0.32779347527829067</v>
      </c>
      <c r="I14" s="77">
        <f>G14</f>
        <v>2.21</v>
      </c>
      <c r="L14" s="87"/>
      <c r="O14" s="87"/>
    </row>
    <row r="15" spans="1:15">
      <c r="A15" s="64" t="s">
        <v>47</v>
      </c>
      <c r="B15" s="64" t="s">
        <v>48</v>
      </c>
      <c r="C15" s="32">
        <v>11140</v>
      </c>
      <c r="D15" s="57" t="s">
        <v>51</v>
      </c>
      <c r="E15" s="64" t="s">
        <v>57</v>
      </c>
      <c r="F15" s="64" t="s">
        <v>53</v>
      </c>
      <c r="G15" s="76">
        <f t="shared" si="1"/>
        <v>11.14</v>
      </c>
      <c r="H15" s="32">
        <f>G15/H27*100</f>
        <v>1.652316431945773</v>
      </c>
      <c r="I15" s="32">
        <f t="shared" si="0"/>
        <v>11.14</v>
      </c>
      <c r="L15" s="102"/>
      <c r="O15" s="87"/>
    </row>
    <row r="16" spans="1:15">
      <c r="A16" s="68" t="s">
        <v>50</v>
      </c>
      <c r="B16" s="28">
        <v>0.83446759259259251</v>
      </c>
      <c r="C16" s="32">
        <v>26100</v>
      </c>
      <c r="D16" s="61" t="s">
        <v>55</v>
      </c>
      <c r="E16" s="64" t="s">
        <v>57</v>
      </c>
      <c r="F16" s="64" t="s">
        <v>53</v>
      </c>
      <c r="G16" s="32">
        <v>26.1</v>
      </c>
      <c r="H16" s="32">
        <f>G16/H27*100</f>
        <v>3.8712261107526644</v>
      </c>
      <c r="I16" s="32">
        <f t="shared" si="0"/>
        <v>26.1</v>
      </c>
      <c r="L16" s="87"/>
      <c r="O16" s="87"/>
    </row>
    <row r="17" spans="1:15">
      <c r="A17" s="112" t="s">
        <v>67</v>
      </c>
      <c r="B17" s="114">
        <v>0.83444444444444443</v>
      </c>
      <c r="C17" s="101">
        <v>7505</v>
      </c>
      <c r="D17" s="57" t="s">
        <v>83</v>
      </c>
      <c r="E17" s="112" t="s">
        <v>57</v>
      </c>
      <c r="F17" s="112" t="s">
        <v>53</v>
      </c>
      <c r="G17" s="110">
        <f>(C17+C18)/1000</f>
        <v>9.7750000000000004</v>
      </c>
      <c r="H17" s="110">
        <f>G17/H27*100</f>
        <v>1.4498557560385936</v>
      </c>
      <c r="I17" s="110">
        <f>G17</f>
        <v>9.7750000000000004</v>
      </c>
      <c r="L17" s="109"/>
    </row>
    <row r="18" spans="1:15">
      <c r="A18" s="113"/>
      <c r="B18" s="115"/>
      <c r="C18" s="97">
        <v>2270</v>
      </c>
      <c r="D18" s="61" t="s">
        <v>84</v>
      </c>
      <c r="E18" s="113"/>
      <c r="F18" s="113"/>
      <c r="G18" s="111"/>
      <c r="H18" s="111"/>
      <c r="I18" s="111"/>
      <c r="L18" s="109"/>
      <c r="O18" s="87"/>
    </row>
    <row r="19" spans="1:15">
      <c r="A19" s="68" t="s">
        <v>69</v>
      </c>
      <c r="B19" s="28">
        <v>0.83443287037037039</v>
      </c>
      <c r="C19" s="32">
        <v>1480</v>
      </c>
      <c r="D19" s="61" t="s">
        <v>102</v>
      </c>
      <c r="E19" s="64" t="s">
        <v>57</v>
      </c>
      <c r="F19" s="64" t="s">
        <v>53</v>
      </c>
      <c r="G19" s="32">
        <f t="shared" si="1"/>
        <v>1.48</v>
      </c>
      <c r="H19" s="32">
        <f>G19/H27*100</f>
        <v>0.21951780244881006</v>
      </c>
      <c r="I19" s="32">
        <f t="shared" si="0"/>
        <v>1.48</v>
      </c>
      <c r="L19" s="87"/>
      <c r="O19" s="89"/>
    </row>
    <row r="20" spans="1:15">
      <c r="A20" s="68" t="s">
        <v>66</v>
      </c>
      <c r="B20" s="28">
        <v>0.83429398148148148</v>
      </c>
      <c r="C20" s="32">
        <v>4170</v>
      </c>
      <c r="D20" s="61" t="s">
        <v>84</v>
      </c>
      <c r="E20" s="64" t="s">
        <v>57</v>
      </c>
      <c r="F20" s="64" t="s">
        <v>53</v>
      </c>
      <c r="G20" s="32">
        <f t="shared" si="1"/>
        <v>4.17</v>
      </c>
      <c r="H20" s="32">
        <f>G20/H27*100</f>
        <v>0.6185062406834716</v>
      </c>
      <c r="I20" s="32">
        <f t="shared" si="0"/>
        <v>4.17</v>
      </c>
      <c r="L20" s="87"/>
      <c r="O20" s="87"/>
    </row>
    <row r="21" spans="1:15">
      <c r="A21" s="68" t="s">
        <v>76</v>
      </c>
      <c r="B21" s="84" t="s">
        <v>88</v>
      </c>
      <c r="C21" s="85">
        <v>30010</v>
      </c>
      <c r="D21" s="61" t="s">
        <v>89</v>
      </c>
      <c r="E21" s="68" t="s">
        <v>57</v>
      </c>
      <c r="F21" s="68" t="s">
        <v>53</v>
      </c>
      <c r="G21" s="85">
        <v>30.01</v>
      </c>
      <c r="H21" s="85">
        <f>G21/H27*100</f>
        <v>4.4511684131681015</v>
      </c>
      <c r="I21" s="85">
        <f>G21</f>
        <v>30.01</v>
      </c>
      <c r="L21" s="89"/>
      <c r="O21" s="90"/>
    </row>
    <row r="22" spans="1:15" ht="15.75" thickBot="1">
      <c r="A22" s="92" t="s">
        <v>91</v>
      </c>
      <c r="B22" s="93" t="s">
        <v>92</v>
      </c>
      <c r="C22" s="91">
        <v>410</v>
      </c>
      <c r="D22" s="95" t="s">
        <v>89</v>
      </c>
      <c r="E22" s="80" t="s">
        <v>56</v>
      </c>
      <c r="F22" s="80" t="s">
        <v>53</v>
      </c>
      <c r="G22" s="42">
        <v>0.41</v>
      </c>
      <c r="H22" s="91">
        <f>G22/H27*100</f>
        <v>6.081236419190008E-2</v>
      </c>
      <c r="I22" s="42">
        <f t="shared" si="0"/>
        <v>0.41</v>
      </c>
      <c r="L22" s="87"/>
      <c r="O22" s="86"/>
    </row>
    <row r="23" spans="1:15" ht="15.75" thickBot="1">
      <c r="A23" s="20"/>
      <c r="B23" s="21"/>
      <c r="C23" s="94"/>
      <c r="D23" s="9"/>
      <c r="E23" s="23"/>
      <c r="F23" s="9"/>
      <c r="G23" s="16"/>
      <c r="H23" s="96"/>
      <c r="I23" s="16"/>
      <c r="L23" s="90"/>
    </row>
    <row r="24" spans="1:15">
      <c r="A24" s="9"/>
      <c r="B24" s="34"/>
      <c r="C24" s="37" t="s">
        <v>12</v>
      </c>
      <c r="D24" s="9"/>
      <c r="E24" s="23"/>
      <c r="F24" s="10"/>
      <c r="G24" s="45"/>
      <c r="H24" s="46" t="s">
        <v>14</v>
      </c>
      <c r="I24" s="10"/>
      <c r="L24" s="86"/>
    </row>
    <row r="25" spans="1:15">
      <c r="A25" s="10"/>
      <c r="B25" s="35" t="s">
        <v>8</v>
      </c>
      <c r="C25" s="38">
        <f>C6</f>
        <v>235660</v>
      </c>
      <c r="D25" s="24"/>
      <c r="E25" s="9"/>
      <c r="F25" s="10"/>
      <c r="G25" s="35" t="s">
        <v>8</v>
      </c>
      <c r="H25" s="47">
        <f>SUM(G6)</f>
        <v>235.66</v>
      </c>
      <c r="I25" s="10"/>
    </row>
    <row r="26" spans="1:15">
      <c r="A26" s="10"/>
      <c r="B26" s="35" t="s">
        <v>9</v>
      </c>
      <c r="C26" s="38">
        <f>SUM(C7:C22)</f>
        <v>438545</v>
      </c>
      <c r="D26" s="24"/>
      <c r="E26" s="9"/>
      <c r="F26" s="10"/>
      <c r="G26" s="35" t="s">
        <v>9</v>
      </c>
      <c r="H26" s="48">
        <v>438.54500000000002</v>
      </c>
      <c r="I26" s="10"/>
    </row>
    <row r="27" spans="1:15" ht="15.75" thickBot="1">
      <c r="A27" s="10"/>
      <c r="B27" s="36" t="s">
        <v>10</v>
      </c>
      <c r="C27" s="39">
        <f>C25+C26</f>
        <v>674205</v>
      </c>
      <c r="D27" s="24"/>
      <c r="E27" s="9"/>
      <c r="F27" s="10"/>
      <c r="G27" s="36" t="s">
        <v>10</v>
      </c>
      <c r="H27" s="49">
        <f>H25+H26</f>
        <v>674.20500000000004</v>
      </c>
      <c r="I27" s="10"/>
    </row>
    <row r="28" spans="1:15" ht="15.75" thickBot="1">
      <c r="A28" s="10"/>
      <c r="B28" s="10"/>
      <c r="C28" s="10"/>
      <c r="D28" s="10"/>
      <c r="E28" s="10"/>
      <c r="F28" s="10"/>
      <c r="G28" s="24"/>
      <c r="H28" s="10"/>
      <c r="I28" s="10"/>
    </row>
    <row r="29" spans="1:15">
      <c r="A29" s="19"/>
      <c r="B29" s="103" t="s">
        <v>33</v>
      </c>
      <c r="C29" s="104"/>
      <c r="D29" s="10"/>
      <c r="E29" s="10"/>
      <c r="F29" s="11"/>
      <c r="G29" s="103" t="s">
        <v>33</v>
      </c>
      <c r="H29" s="104"/>
      <c r="I29" s="17"/>
    </row>
    <row r="30" spans="1:15">
      <c r="A30" s="10"/>
      <c r="B30" s="105"/>
      <c r="C30" s="106"/>
      <c r="D30" s="10"/>
      <c r="E30" s="10"/>
      <c r="F30" s="11"/>
      <c r="G30" s="105"/>
      <c r="H30" s="106"/>
      <c r="I30" s="17"/>
    </row>
    <row r="31" spans="1:15" ht="15.75" thickBot="1">
      <c r="A31" s="10"/>
      <c r="B31" s="107"/>
      <c r="C31" s="108"/>
      <c r="D31" s="10"/>
      <c r="E31" s="10"/>
      <c r="F31" s="11"/>
      <c r="G31" s="107"/>
      <c r="H31" s="108"/>
      <c r="I31" s="17"/>
    </row>
    <row r="32" spans="1:15">
      <c r="A32" s="10"/>
      <c r="B32" s="40"/>
      <c r="C32" s="41" t="s">
        <v>15</v>
      </c>
      <c r="D32" s="10"/>
      <c r="E32" s="10"/>
      <c r="F32" s="11"/>
      <c r="G32" s="41"/>
      <c r="H32" s="41" t="s">
        <v>1</v>
      </c>
      <c r="I32" s="17"/>
    </row>
    <row r="33" spans="1:9">
      <c r="A33" s="10"/>
      <c r="B33" s="35" t="s">
        <v>8</v>
      </c>
      <c r="C33" s="32">
        <f>C25</f>
        <v>235660</v>
      </c>
      <c r="D33" s="10"/>
      <c r="E33" s="10"/>
      <c r="F33" s="10"/>
      <c r="G33" s="50" t="s">
        <v>8</v>
      </c>
      <c r="H33" s="53">
        <f>I6</f>
        <v>235.66</v>
      </c>
      <c r="I33" s="10"/>
    </row>
    <row r="34" spans="1:9">
      <c r="A34" s="10"/>
      <c r="B34" s="33" t="s">
        <v>30</v>
      </c>
      <c r="C34" s="32">
        <v>438545</v>
      </c>
      <c r="D34" s="10"/>
      <c r="E34" s="10"/>
      <c r="F34" s="10"/>
      <c r="G34" s="51" t="s">
        <v>30</v>
      </c>
      <c r="H34" s="54">
        <v>438.54500000000002</v>
      </c>
      <c r="I34" s="10"/>
    </row>
    <row r="35" spans="1:9" ht="15.75" thickBot="1">
      <c r="A35" s="10"/>
      <c r="B35" s="36" t="s">
        <v>10</v>
      </c>
      <c r="C35" s="42">
        <f>C25+C26</f>
        <v>674205</v>
      </c>
      <c r="D35" s="10"/>
      <c r="E35" s="10"/>
      <c r="F35" s="10"/>
      <c r="G35" s="52" t="s">
        <v>10</v>
      </c>
      <c r="H35" s="55">
        <f>H27</f>
        <v>674.20500000000004</v>
      </c>
      <c r="I35" s="10"/>
    </row>
    <row r="36" spans="1:9" ht="15.75" thickBot="1">
      <c r="A36" s="10"/>
      <c r="B36" s="9"/>
      <c r="C36" s="9"/>
      <c r="D36" s="10"/>
      <c r="E36" s="10"/>
      <c r="F36" s="10"/>
      <c r="G36" s="10"/>
      <c r="H36" s="10"/>
      <c r="I36" s="10"/>
    </row>
    <row r="37" spans="1:9" ht="16.5" thickBot="1">
      <c r="A37" s="10"/>
      <c r="B37" s="43" t="s">
        <v>11</v>
      </c>
      <c r="C37" s="44">
        <f>(C34/C35)*100</f>
        <v>65.04623964521177</v>
      </c>
      <c r="D37" s="10"/>
      <c r="E37" s="10"/>
      <c r="F37" s="10"/>
      <c r="G37" s="43" t="s">
        <v>11</v>
      </c>
      <c r="H37" s="44">
        <f>H34/H35*100</f>
        <v>65.04623964521177</v>
      </c>
      <c r="I37" s="10"/>
    </row>
  </sheetData>
  <mergeCells count="10">
    <mergeCell ref="L17:L18"/>
    <mergeCell ref="I17:I18"/>
    <mergeCell ref="B29:C31"/>
    <mergeCell ref="G29:H31"/>
    <mergeCell ref="A17:A18"/>
    <mergeCell ref="B17:B18"/>
    <mergeCell ref="E17:E18"/>
    <mergeCell ref="F17:F18"/>
    <mergeCell ref="G17:G18"/>
    <mergeCell ref="H17:H1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11</vt:i4>
      </vt:variant>
      <vt:variant>
        <vt:lpstr>Intervalli denominati</vt:lpstr>
      </vt:variant>
      <vt:variant>
        <vt:i4>1</vt:i4>
      </vt:variant>
    </vt:vector>
  </HeadingPairs>
  <TitlesOfParts>
    <vt:vector size="12" baseType="lpstr">
      <vt:lpstr>MARZO 2018</vt:lpstr>
      <vt:lpstr>APRILE 2018</vt:lpstr>
      <vt:lpstr>MAGGIO 2018</vt:lpstr>
      <vt:lpstr>GIUGNO 2018</vt:lpstr>
      <vt:lpstr>LUGLIO 2018</vt:lpstr>
      <vt:lpstr>AGOSTO 2018</vt:lpstr>
      <vt:lpstr>SETTEMBRE 2018</vt:lpstr>
      <vt:lpstr>OTTOBRE 2018</vt:lpstr>
      <vt:lpstr>NOVEMBRE 2018</vt:lpstr>
      <vt:lpstr>DICEMBRE 2018</vt:lpstr>
      <vt:lpstr>anno 2018</vt:lpstr>
      <vt:lpstr>'MARZO 2018'!Area_stampa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2019-02-05T09:48:45Z</dcterms:modified>
</cp:coreProperties>
</file>